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15570" windowHeight="9780" tabRatio="987" firstSheet="7" activeTab="13"/>
  </bookViews>
  <sheets>
    <sheet name="Algemene gegevens" sheetId="9" r:id="rId1"/>
    <sheet name="1. Activa en passiva " sheetId="14" r:id="rId2"/>
    <sheet name="2. Opbrengsten" sheetId="11" r:id="rId3"/>
    <sheet name="3. Kosten" sheetId="13" r:id="rId4"/>
    <sheet name="4. Bezettingsgraad" sheetId="15" r:id="rId5"/>
    <sheet name="5. Groei" sheetId="12" r:id="rId6"/>
    <sheet name="6. Kosten-opbrengsten" sheetId="1" r:id="rId7"/>
    <sheet name="7. Resultatenrekening" sheetId="2" r:id="rId8"/>
    <sheet name="8. Balans" sheetId="4" r:id="rId9"/>
    <sheet name="9. Afschrijvingsstaat" sheetId="5" r:id="rId10"/>
    <sheet name="10. Kasstroomoverzicht" sheetId="7" r:id="rId11"/>
    <sheet name="11. Activity based costing" sheetId="16" r:id="rId12"/>
    <sheet name="12. Zekerhedenoverzicht" sheetId="6" r:id="rId13"/>
    <sheet name="13. Invoer form.beoordeling" sheetId="10" r:id="rId14"/>
  </sheets>
  <definedNames>
    <definedName name="_xlnm._FilterDatabase" localSheetId="6" hidden="1">'6. Kosten-opbrengsten'!#REF!</definedName>
  </definedNames>
  <calcPr calcId="145621"/>
</workbook>
</file>

<file path=xl/calcChain.xml><?xml version="1.0" encoding="utf-8"?>
<calcChain xmlns="http://schemas.openxmlformats.org/spreadsheetml/2006/main">
  <c r="F2" i="10" l="1"/>
  <c r="D11" i="16"/>
  <c r="C17" i="16"/>
  <c r="C18" i="16" s="1"/>
  <c r="A2" i="16"/>
  <c r="C2" i="7"/>
  <c r="D2" i="7" s="1"/>
  <c r="E2" i="7" s="1"/>
  <c r="F2" i="7" s="1"/>
  <c r="G2" i="7" s="1"/>
  <c r="F1" i="4"/>
  <c r="B2" i="2"/>
  <c r="C2" i="2" s="1"/>
  <c r="D2" i="2" s="1"/>
  <c r="E2" i="2" s="1"/>
  <c r="F2" i="2" s="1"/>
  <c r="B141" i="1"/>
  <c r="C141" i="1" s="1"/>
  <c r="D141" i="1" s="1"/>
  <c r="E141" i="1" s="1"/>
  <c r="F141" i="1" s="1"/>
  <c r="B112" i="1"/>
  <c r="C112" i="1" s="1"/>
  <c r="D112" i="1" s="1"/>
  <c r="E112" i="1" s="1"/>
  <c r="F112" i="1" s="1"/>
  <c r="B4" i="1"/>
  <c r="B17" i="1" s="1"/>
  <c r="B2" i="15"/>
  <c r="E2" i="15" s="1"/>
  <c r="I56" i="13"/>
  <c r="J42" i="13"/>
  <c r="C43" i="13"/>
  <c r="J31" i="13"/>
  <c r="J17" i="13"/>
  <c r="J3" i="13"/>
  <c r="C3" i="13"/>
  <c r="B28" i="11"/>
  <c r="C22" i="11"/>
  <c r="B3" i="11"/>
  <c r="I19" i="14"/>
  <c r="J3" i="14"/>
  <c r="B6" i="1"/>
  <c r="B7" i="1"/>
  <c r="B5" i="1"/>
  <c r="B21" i="1" l="1"/>
  <c r="B27" i="1" s="1"/>
  <c r="C17" i="1"/>
  <c r="D17" i="1" s="1"/>
  <c r="E17" i="1" s="1"/>
  <c r="F17" i="1" s="1"/>
  <c r="C4" i="1"/>
  <c r="D4" i="1" s="1"/>
  <c r="E4" i="1" s="1"/>
  <c r="F4" i="1" s="1"/>
  <c r="B152" i="1"/>
  <c r="B155" i="1" s="1"/>
  <c r="B165" i="1" s="1"/>
  <c r="C155" i="1"/>
  <c r="D155" i="1" s="1"/>
  <c r="E155" i="1" s="1"/>
  <c r="F155" i="1" s="1"/>
  <c r="C21" i="1"/>
  <c r="D21" i="1" s="1"/>
  <c r="E21" i="1" s="1"/>
  <c r="F21" i="1" s="1"/>
  <c r="H14" i="4"/>
  <c r="F14" i="4"/>
  <c r="H13" i="4"/>
  <c r="H8" i="4"/>
  <c r="H4" i="4"/>
  <c r="H3" i="4"/>
  <c r="C22" i="4"/>
  <c r="C15" i="4"/>
  <c r="C5" i="4"/>
  <c r="A22" i="4"/>
  <c r="A15" i="4"/>
  <c r="A5" i="4"/>
  <c r="C20" i="4"/>
  <c r="C21" i="4"/>
  <c r="C14" i="4"/>
  <c r="C13" i="4"/>
  <c r="C4" i="4"/>
  <c r="C3" i="4"/>
  <c r="F18" i="10"/>
  <c r="F17" i="10"/>
  <c r="F15" i="10"/>
  <c r="F14" i="10"/>
  <c r="F13" i="10"/>
  <c r="C152" i="1" l="1"/>
  <c r="D152" i="1" s="1"/>
  <c r="E152" i="1" s="1"/>
  <c r="F152" i="1" s="1"/>
  <c r="C27" i="1"/>
  <c r="D27" i="1" s="1"/>
  <c r="E27" i="1" s="1"/>
  <c r="F27" i="1" s="1"/>
  <c r="B45" i="1"/>
  <c r="C165" i="1"/>
  <c r="D165" i="1" s="1"/>
  <c r="E165" i="1" s="1"/>
  <c r="F165" i="1" s="1"/>
  <c r="B181" i="1"/>
  <c r="C181" i="1" s="1"/>
  <c r="D181" i="1" s="1"/>
  <c r="E181" i="1" s="1"/>
  <c r="F181" i="1" s="1"/>
  <c r="L64" i="13"/>
  <c r="D13" i="16"/>
  <c r="F16" i="15"/>
  <c r="E12" i="15"/>
  <c r="F12" i="15"/>
  <c r="C45" i="1" l="1"/>
  <c r="D45" i="1" s="1"/>
  <c r="E45" i="1" s="1"/>
  <c r="F45" i="1" s="1"/>
  <c r="B59" i="1"/>
  <c r="G5" i="15"/>
  <c r="G4" i="15"/>
  <c r="G8" i="15"/>
  <c r="G11" i="15"/>
  <c r="G7" i="15"/>
  <c r="G10" i="15"/>
  <c r="G6" i="15"/>
  <c r="G9" i="15"/>
  <c r="B73" i="1" l="1"/>
  <c r="C73" i="1" s="1"/>
  <c r="D73" i="1" s="1"/>
  <c r="E73" i="1" s="1"/>
  <c r="F73" i="1" s="1"/>
  <c r="C59" i="1"/>
  <c r="D59" i="1" s="1"/>
  <c r="E59" i="1" s="1"/>
  <c r="F59" i="1" s="1"/>
  <c r="G12" i="15"/>
  <c r="F18" i="15" s="1"/>
  <c r="E18" i="16" l="1"/>
  <c r="B12" i="15"/>
  <c r="D11" i="15" l="1"/>
  <c r="B11" i="16" s="1"/>
  <c r="F4" i="10"/>
  <c r="A5" i="16"/>
  <c r="A6" i="16"/>
  <c r="A7" i="16"/>
  <c r="A8" i="16"/>
  <c r="A9" i="16"/>
  <c r="A10" i="16"/>
  <c r="A11" i="16"/>
  <c r="A4" i="16"/>
  <c r="E19" i="16"/>
  <c r="F158" i="5"/>
  <c r="E212" i="5"/>
  <c r="G212" i="5"/>
  <c r="H212" i="5" s="1"/>
  <c r="F159" i="5"/>
  <c r="L159" i="5" s="1"/>
  <c r="M159" i="5" s="1"/>
  <c r="I213" i="5" s="1"/>
  <c r="E213" i="5"/>
  <c r="G213" i="5"/>
  <c r="H213" i="5" s="1"/>
  <c r="F160" i="5"/>
  <c r="F214" i="5" s="1"/>
  <c r="E214" i="5"/>
  <c r="G214" i="5"/>
  <c r="H214" i="5" s="1"/>
  <c r="F161" i="5"/>
  <c r="F215" i="5" s="1"/>
  <c r="E215" i="5"/>
  <c r="G215" i="5"/>
  <c r="H215" i="5" s="1"/>
  <c r="F162" i="5"/>
  <c r="L162" i="5" s="1"/>
  <c r="M162" i="5" s="1"/>
  <c r="I216" i="5" s="1"/>
  <c r="E216" i="5"/>
  <c r="G216" i="5"/>
  <c r="H216" i="5" s="1"/>
  <c r="F163" i="5"/>
  <c r="F217" i="5" s="1"/>
  <c r="E217" i="5"/>
  <c r="G217" i="5"/>
  <c r="H217" i="5" s="1"/>
  <c r="F164" i="5"/>
  <c r="L164" i="5" s="1"/>
  <c r="M164" i="5" s="1"/>
  <c r="I218" i="5" s="1"/>
  <c r="E218" i="5"/>
  <c r="G218" i="5"/>
  <c r="H218" i="5" s="1"/>
  <c r="F165" i="5"/>
  <c r="F219" i="5" s="1"/>
  <c r="E219" i="5"/>
  <c r="G219" i="5"/>
  <c r="H219" i="5" s="1"/>
  <c r="L166" i="5"/>
  <c r="M166" i="5" s="1"/>
  <c r="I220" i="5" s="1"/>
  <c r="E220" i="5"/>
  <c r="F220" i="5"/>
  <c r="G220" i="5"/>
  <c r="H220" i="5" s="1"/>
  <c r="L167" i="5"/>
  <c r="M167" i="5" s="1"/>
  <c r="I221" i="5" s="1"/>
  <c r="E221" i="5"/>
  <c r="F221" i="5"/>
  <c r="G221" i="5"/>
  <c r="H221" i="5" s="1"/>
  <c r="K3" i="5"/>
  <c r="B1" i="5" s="1"/>
  <c r="B28" i="5" s="1"/>
  <c r="A213" i="5"/>
  <c r="B213" i="5"/>
  <c r="C213" i="5"/>
  <c r="A214" i="5"/>
  <c r="B214" i="5"/>
  <c r="C214" i="5"/>
  <c r="A215" i="5"/>
  <c r="B215" i="5"/>
  <c r="C215" i="5"/>
  <c r="A216" i="5"/>
  <c r="B216" i="5"/>
  <c r="C216" i="5"/>
  <c r="A217" i="5"/>
  <c r="B217" i="5"/>
  <c r="C217" i="5"/>
  <c r="A218" i="5"/>
  <c r="B218" i="5"/>
  <c r="C218" i="5"/>
  <c r="A219" i="5"/>
  <c r="B219" i="5"/>
  <c r="C219" i="5"/>
  <c r="A220" i="5"/>
  <c r="B220" i="5"/>
  <c r="C220" i="5"/>
  <c r="A221" i="5"/>
  <c r="B221" i="5"/>
  <c r="C221" i="5"/>
  <c r="B212" i="5"/>
  <c r="C212" i="5"/>
  <c r="A212" i="5"/>
  <c r="E32" i="5"/>
  <c r="F5" i="5"/>
  <c r="F32" i="5" s="1"/>
  <c r="F69" i="5" s="1"/>
  <c r="F116" i="5" s="1"/>
  <c r="F173" i="5" s="1"/>
  <c r="G5" i="5"/>
  <c r="F6" i="5"/>
  <c r="F33" i="5" s="1"/>
  <c r="F70" i="5" s="1"/>
  <c r="F117" i="5" s="1"/>
  <c r="F174" i="5" s="1"/>
  <c r="G6" i="5"/>
  <c r="G70" i="5" s="1"/>
  <c r="E34" i="5"/>
  <c r="F7" i="5"/>
  <c r="F34" i="5" s="1"/>
  <c r="F71" i="5" s="1"/>
  <c r="F118" i="5" s="1"/>
  <c r="F175" i="5" s="1"/>
  <c r="G7" i="5"/>
  <c r="F8" i="5"/>
  <c r="F35" i="5" s="1"/>
  <c r="F72" i="5" s="1"/>
  <c r="F119" i="5" s="1"/>
  <c r="F176" i="5" s="1"/>
  <c r="G8" i="5"/>
  <c r="G72" i="5" s="1"/>
  <c r="G119" i="5" s="1"/>
  <c r="G176" i="5" s="1"/>
  <c r="H176" i="5" s="1"/>
  <c r="E36" i="5"/>
  <c r="E73" i="5" s="1"/>
  <c r="F9" i="5"/>
  <c r="G9" i="5"/>
  <c r="H9" i="5" s="1"/>
  <c r="F10" i="5"/>
  <c r="F37" i="5" s="1"/>
  <c r="F74" i="5" s="1"/>
  <c r="F121" i="5" s="1"/>
  <c r="F178" i="5" s="1"/>
  <c r="G10" i="5"/>
  <c r="G74" i="5" s="1"/>
  <c r="G121" i="5" s="1"/>
  <c r="G178" i="5" s="1"/>
  <c r="H178" i="5" s="1"/>
  <c r="F11" i="5"/>
  <c r="F38" i="5" s="1"/>
  <c r="G11" i="5"/>
  <c r="G75" i="5" s="1"/>
  <c r="G122" i="5" s="1"/>
  <c r="G179" i="5" s="1"/>
  <c r="H179" i="5" s="1"/>
  <c r="E38" i="5"/>
  <c r="E75" i="5" s="1"/>
  <c r="E122" i="5" s="1"/>
  <c r="E179" i="5" s="1"/>
  <c r="E12" i="5"/>
  <c r="F12" i="5"/>
  <c r="F39" i="5" s="1"/>
  <c r="F76" i="5" s="1"/>
  <c r="F123" i="5" s="1"/>
  <c r="F180" i="5" s="1"/>
  <c r="G12" i="5"/>
  <c r="H12" i="5" s="1"/>
  <c r="E13" i="5"/>
  <c r="F13" i="5"/>
  <c r="F40" i="5" s="1"/>
  <c r="F77" i="5" s="1"/>
  <c r="F124" i="5" s="1"/>
  <c r="F181" i="5" s="1"/>
  <c r="G13" i="5"/>
  <c r="G77" i="5" s="1"/>
  <c r="G124" i="5" s="1"/>
  <c r="G181" i="5" s="1"/>
  <c r="H181" i="5" s="1"/>
  <c r="E17" i="5"/>
  <c r="F17" i="5"/>
  <c r="F41" i="5" s="1"/>
  <c r="F78" i="5" s="1"/>
  <c r="F125" i="5" s="1"/>
  <c r="F182" i="5" s="1"/>
  <c r="G17" i="5"/>
  <c r="E18" i="5"/>
  <c r="F18" i="5"/>
  <c r="F42" i="5" s="1"/>
  <c r="F79" i="5" s="1"/>
  <c r="F126" i="5" s="1"/>
  <c r="F183" i="5" s="1"/>
  <c r="G18" i="5"/>
  <c r="E19" i="5"/>
  <c r="F19" i="5"/>
  <c r="F43" i="5" s="1"/>
  <c r="F80" i="5" s="1"/>
  <c r="F127" i="5" s="1"/>
  <c r="F184" i="5" s="1"/>
  <c r="G19" i="5"/>
  <c r="H19" i="5" s="1"/>
  <c r="E20" i="5"/>
  <c r="E44" i="5" s="1"/>
  <c r="E81" i="5" s="1"/>
  <c r="F20" i="5"/>
  <c r="G20" i="5"/>
  <c r="H20" i="5" s="1"/>
  <c r="E21" i="5"/>
  <c r="F21" i="5"/>
  <c r="F45" i="5" s="1"/>
  <c r="F82" i="5" s="1"/>
  <c r="F129" i="5" s="1"/>
  <c r="F186" i="5" s="1"/>
  <c r="G21" i="5"/>
  <c r="E22" i="5"/>
  <c r="E46" i="5" s="1"/>
  <c r="E83" i="5" s="1"/>
  <c r="F22" i="5"/>
  <c r="G22" i="5"/>
  <c r="E23" i="5"/>
  <c r="E47" i="5" s="1"/>
  <c r="E84" i="5" s="1"/>
  <c r="F23" i="5"/>
  <c r="G23" i="5"/>
  <c r="H23" i="5" s="1"/>
  <c r="E24" i="5"/>
  <c r="E48" i="5" s="1"/>
  <c r="E85" i="5" s="1"/>
  <c r="F24" i="5"/>
  <c r="G24" i="5"/>
  <c r="H24" i="5" s="1"/>
  <c r="F25" i="5"/>
  <c r="F49" i="5" s="1"/>
  <c r="F86" i="5" s="1"/>
  <c r="F133" i="5" s="1"/>
  <c r="F190" i="5" s="1"/>
  <c r="E50" i="5"/>
  <c r="E87" i="5" s="1"/>
  <c r="F26" i="5"/>
  <c r="E88" i="5"/>
  <c r="E135" i="5" s="1"/>
  <c r="E192" i="5" s="1"/>
  <c r="F88" i="5"/>
  <c r="F135" i="5" s="1"/>
  <c r="F192" i="5" s="1"/>
  <c r="G88" i="5"/>
  <c r="H88" i="5" s="1"/>
  <c r="L54" i="5"/>
  <c r="M54" i="5" s="1"/>
  <c r="I88" i="5" s="1"/>
  <c r="E89" i="5"/>
  <c r="E136" i="5" s="1"/>
  <c r="E193" i="5" s="1"/>
  <c r="F89" i="5"/>
  <c r="G89" i="5"/>
  <c r="G136" i="5" s="1"/>
  <c r="H136" i="5" s="1"/>
  <c r="L55" i="5"/>
  <c r="M55" i="5" s="1"/>
  <c r="I89" i="5" s="1"/>
  <c r="E90" i="5"/>
  <c r="E137" i="5" s="1"/>
  <c r="E194" i="5" s="1"/>
  <c r="F90" i="5"/>
  <c r="F137" i="5" s="1"/>
  <c r="G90" i="5"/>
  <c r="G137" i="5" s="1"/>
  <c r="L56" i="5"/>
  <c r="M56" i="5" s="1"/>
  <c r="I90" i="5" s="1"/>
  <c r="E91" i="5"/>
  <c r="F91" i="5"/>
  <c r="F138" i="5" s="1"/>
  <c r="F195" i="5" s="1"/>
  <c r="G91" i="5"/>
  <c r="G138" i="5" s="1"/>
  <c r="H138" i="5" s="1"/>
  <c r="L57" i="5"/>
  <c r="M57" i="5" s="1"/>
  <c r="I91" i="5" s="1"/>
  <c r="F58" i="5"/>
  <c r="F92" i="5" s="1"/>
  <c r="F139" i="5" s="1"/>
  <c r="F196" i="5" s="1"/>
  <c r="E92" i="5"/>
  <c r="G92" i="5"/>
  <c r="G139" i="5" s="1"/>
  <c r="F59" i="5"/>
  <c r="L59" i="5" s="1"/>
  <c r="M59" i="5" s="1"/>
  <c r="I93" i="5" s="1"/>
  <c r="E93" i="5"/>
  <c r="G93" i="5"/>
  <c r="G140" i="5" s="1"/>
  <c r="F60" i="5"/>
  <c r="L60" i="5" s="1"/>
  <c r="M60" i="5" s="1"/>
  <c r="I94" i="5" s="1"/>
  <c r="E94" i="5"/>
  <c r="G94" i="5"/>
  <c r="H94" i="5" s="1"/>
  <c r="F61" i="5"/>
  <c r="L61" i="5" s="1"/>
  <c r="M61" i="5" s="1"/>
  <c r="I95" i="5" s="1"/>
  <c r="E95" i="5"/>
  <c r="G95" i="5"/>
  <c r="G142" i="5" s="1"/>
  <c r="F62" i="5"/>
  <c r="F96" i="5" s="1"/>
  <c r="F143" i="5" s="1"/>
  <c r="F200" i="5" s="1"/>
  <c r="E96" i="5"/>
  <c r="G96" i="5"/>
  <c r="G143" i="5" s="1"/>
  <c r="F63" i="5"/>
  <c r="F97" i="5" s="1"/>
  <c r="F144" i="5" s="1"/>
  <c r="F201" i="5" s="1"/>
  <c r="E97" i="5"/>
  <c r="G97" i="5"/>
  <c r="G144" i="5" s="1"/>
  <c r="G201" i="5" s="1"/>
  <c r="H201" i="5" s="1"/>
  <c r="F101" i="5"/>
  <c r="L101" i="5" s="1"/>
  <c r="M101" i="5" s="1"/>
  <c r="I145" i="5" s="1"/>
  <c r="E145" i="5"/>
  <c r="G145" i="5"/>
  <c r="G202" i="5" s="1"/>
  <c r="H202" i="5" s="1"/>
  <c r="F102" i="5"/>
  <c r="F146" i="5" s="1"/>
  <c r="E146" i="5"/>
  <c r="E203" i="5" s="1"/>
  <c r="G146" i="5"/>
  <c r="G203" i="5" s="1"/>
  <c r="F103" i="5"/>
  <c r="F147" i="5" s="1"/>
  <c r="F204" i="5" s="1"/>
  <c r="E147" i="5"/>
  <c r="G147" i="5"/>
  <c r="G204" i="5" s="1"/>
  <c r="H204" i="5" s="1"/>
  <c r="F104" i="5"/>
  <c r="L104" i="5" s="1"/>
  <c r="M104" i="5" s="1"/>
  <c r="I148" i="5" s="1"/>
  <c r="E148" i="5"/>
  <c r="E205" i="5" s="1"/>
  <c r="G148" i="5"/>
  <c r="H148" i="5" s="1"/>
  <c r="F105" i="5"/>
  <c r="L105" i="5" s="1"/>
  <c r="M105" i="5" s="1"/>
  <c r="I149" i="5" s="1"/>
  <c r="E149" i="5"/>
  <c r="G149" i="5"/>
  <c r="G206" i="5" s="1"/>
  <c r="H206" i="5" s="1"/>
  <c r="F106" i="5"/>
  <c r="F150" i="5" s="1"/>
  <c r="F207" i="5" s="1"/>
  <c r="E150" i="5"/>
  <c r="E207" i="5" s="1"/>
  <c r="G150" i="5"/>
  <c r="G207" i="5" s="1"/>
  <c r="H207" i="5" s="1"/>
  <c r="F107" i="5"/>
  <c r="F151" i="5" s="1"/>
  <c r="F208" i="5" s="1"/>
  <c r="E151" i="5"/>
  <c r="G151" i="5"/>
  <c r="G208" i="5" s="1"/>
  <c r="H208" i="5" s="1"/>
  <c r="F108" i="5"/>
  <c r="F152" i="5" s="1"/>
  <c r="F209" i="5" s="1"/>
  <c r="E152" i="5"/>
  <c r="E209" i="5" s="1"/>
  <c r="G152" i="5"/>
  <c r="H152" i="5" s="1"/>
  <c r="F109" i="5"/>
  <c r="F153" i="5" s="1"/>
  <c r="F210" i="5" s="1"/>
  <c r="E153" i="5"/>
  <c r="G153" i="5"/>
  <c r="G210" i="5" s="1"/>
  <c r="H210" i="5" s="1"/>
  <c r="F110" i="5"/>
  <c r="F154" i="5" s="1"/>
  <c r="E154" i="5"/>
  <c r="E211" i="5" s="1"/>
  <c r="G154" i="5"/>
  <c r="G211" i="5" s="1"/>
  <c r="H211" i="5" s="1"/>
  <c r="F4" i="5"/>
  <c r="F31" i="5" s="1"/>
  <c r="E31" i="5"/>
  <c r="E68" i="5" s="1"/>
  <c r="H31" i="5"/>
  <c r="G68" i="5"/>
  <c r="G115" i="5" s="1"/>
  <c r="G172" i="5" s="1"/>
  <c r="H172" i="5" s="1"/>
  <c r="A145" i="5"/>
  <c r="A202" i="5" s="1"/>
  <c r="B145" i="5"/>
  <c r="B202" i="5" s="1"/>
  <c r="C145" i="5"/>
  <c r="C202" i="5" s="1"/>
  <c r="A146" i="5"/>
  <c r="A203" i="5" s="1"/>
  <c r="B146" i="5"/>
  <c r="B203" i="5" s="1"/>
  <c r="C146" i="5"/>
  <c r="C203" i="5" s="1"/>
  <c r="A147" i="5"/>
  <c r="A204" i="5" s="1"/>
  <c r="B147" i="5"/>
  <c r="B204" i="5" s="1"/>
  <c r="C147" i="5"/>
  <c r="C204" i="5" s="1"/>
  <c r="A148" i="5"/>
  <c r="A205" i="5" s="1"/>
  <c r="B148" i="5"/>
  <c r="B205" i="5" s="1"/>
  <c r="C148" i="5"/>
  <c r="C205" i="5" s="1"/>
  <c r="A149" i="5"/>
  <c r="A206" i="5" s="1"/>
  <c r="B149" i="5"/>
  <c r="B206" i="5" s="1"/>
  <c r="C149" i="5"/>
  <c r="C206" i="5" s="1"/>
  <c r="A150" i="5"/>
  <c r="A207" i="5" s="1"/>
  <c r="B150" i="5"/>
  <c r="B207" i="5" s="1"/>
  <c r="C150" i="5"/>
  <c r="C207" i="5" s="1"/>
  <c r="A151" i="5"/>
  <c r="A208" i="5" s="1"/>
  <c r="B151" i="5"/>
  <c r="B208" i="5" s="1"/>
  <c r="C151" i="5"/>
  <c r="C208" i="5" s="1"/>
  <c r="A152" i="5"/>
  <c r="A209" i="5" s="1"/>
  <c r="B152" i="5"/>
  <c r="B209" i="5" s="1"/>
  <c r="C152" i="5"/>
  <c r="C209" i="5" s="1"/>
  <c r="A153" i="5"/>
  <c r="A210" i="5" s="1"/>
  <c r="B153" i="5"/>
  <c r="B210" i="5" s="1"/>
  <c r="C153" i="5"/>
  <c r="C210" i="5" s="1"/>
  <c r="A154" i="5"/>
  <c r="A211" i="5" s="1"/>
  <c r="B154" i="5"/>
  <c r="B211" i="5" s="1"/>
  <c r="C154" i="5"/>
  <c r="C211" i="5" s="1"/>
  <c r="A5" i="5"/>
  <c r="A32" i="5" s="1"/>
  <c r="A69" i="5" s="1"/>
  <c r="A116" i="5" s="1"/>
  <c r="A173" i="5" s="1"/>
  <c r="B5" i="5"/>
  <c r="B32" i="5" s="1"/>
  <c r="B69" i="5" s="1"/>
  <c r="B116" i="5" s="1"/>
  <c r="B173" i="5" s="1"/>
  <c r="C32" i="5"/>
  <c r="C69" i="5" s="1"/>
  <c r="C116" i="5" s="1"/>
  <c r="C173" i="5" s="1"/>
  <c r="D32" i="5"/>
  <c r="D69" i="5" s="1"/>
  <c r="D116" i="5" s="1"/>
  <c r="D173" i="5" s="1"/>
  <c r="A6" i="5"/>
  <c r="A33" i="5" s="1"/>
  <c r="A70" i="5" s="1"/>
  <c r="A117" i="5" s="1"/>
  <c r="A174" i="5" s="1"/>
  <c r="B6" i="5"/>
  <c r="B33" i="5" s="1"/>
  <c r="B70" i="5" s="1"/>
  <c r="B117" i="5" s="1"/>
  <c r="B174" i="5" s="1"/>
  <c r="C33" i="5"/>
  <c r="C70" i="5" s="1"/>
  <c r="C117" i="5" s="1"/>
  <c r="C174" i="5" s="1"/>
  <c r="D33" i="5"/>
  <c r="D70" i="5" s="1"/>
  <c r="D117" i="5" s="1"/>
  <c r="D174" i="5" s="1"/>
  <c r="A7" i="5"/>
  <c r="A34" i="5" s="1"/>
  <c r="A71" i="5" s="1"/>
  <c r="A118" i="5" s="1"/>
  <c r="A175" i="5" s="1"/>
  <c r="B7" i="5"/>
  <c r="B34" i="5" s="1"/>
  <c r="B71" i="5" s="1"/>
  <c r="B118" i="5" s="1"/>
  <c r="B175" i="5" s="1"/>
  <c r="C34" i="5"/>
  <c r="C71" i="5" s="1"/>
  <c r="C118" i="5" s="1"/>
  <c r="C175" i="5" s="1"/>
  <c r="D34" i="5"/>
  <c r="D71" i="5" s="1"/>
  <c r="D118" i="5" s="1"/>
  <c r="D175" i="5" s="1"/>
  <c r="A8" i="5"/>
  <c r="A35" i="5" s="1"/>
  <c r="A72" i="5" s="1"/>
  <c r="A119" i="5" s="1"/>
  <c r="A176" i="5" s="1"/>
  <c r="B8" i="5"/>
  <c r="B35" i="5" s="1"/>
  <c r="B72" i="5" s="1"/>
  <c r="B119" i="5" s="1"/>
  <c r="B176" i="5" s="1"/>
  <c r="C35" i="5"/>
  <c r="C72" i="5" s="1"/>
  <c r="C119" i="5" s="1"/>
  <c r="C176" i="5" s="1"/>
  <c r="D35" i="5"/>
  <c r="D72" i="5" s="1"/>
  <c r="D119" i="5" s="1"/>
  <c r="D176" i="5" s="1"/>
  <c r="A9" i="5"/>
  <c r="A36" i="5" s="1"/>
  <c r="A73" i="5" s="1"/>
  <c r="A120" i="5" s="1"/>
  <c r="A177" i="5" s="1"/>
  <c r="B9" i="5"/>
  <c r="B36" i="5" s="1"/>
  <c r="B73" i="5" s="1"/>
  <c r="B120" i="5" s="1"/>
  <c r="B177" i="5" s="1"/>
  <c r="C36" i="5"/>
  <c r="C73" i="5" s="1"/>
  <c r="C120" i="5" s="1"/>
  <c r="C177" i="5" s="1"/>
  <c r="D36" i="5"/>
  <c r="D73" i="5" s="1"/>
  <c r="D120" i="5" s="1"/>
  <c r="D177" i="5" s="1"/>
  <c r="A10" i="5"/>
  <c r="A37" i="5" s="1"/>
  <c r="A74" i="5" s="1"/>
  <c r="A121" i="5" s="1"/>
  <c r="A178" i="5" s="1"/>
  <c r="B10" i="5"/>
  <c r="B37" i="5" s="1"/>
  <c r="B74" i="5" s="1"/>
  <c r="B121" i="5" s="1"/>
  <c r="B178" i="5" s="1"/>
  <c r="C37" i="5"/>
  <c r="C74" i="5" s="1"/>
  <c r="C121" i="5" s="1"/>
  <c r="C178" i="5" s="1"/>
  <c r="D37" i="5"/>
  <c r="D74" i="5" s="1"/>
  <c r="D121" i="5" s="1"/>
  <c r="D178" i="5" s="1"/>
  <c r="A11" i="5"/>
  <c r="A38" i="5" s="1"/>
  <c r="A75" i="5" s="1"/>
  <c r="A122" i="5" s="1"/>
  <c r="A179" i="5" s="1"/>
  <c r="B11" i="5"/>
  <c r="B38" i="5" s="1"/>
  <c r="B75" i="5" s="1"/>
  <c r="B122" i="5" s="1"/>
  <c r="B179" i="5" s="1"/>
  <c r="C38" i="5"/>
  <c r="C75" i="5" s="1"/>
  <c r="C122" i="5" s="1"/>
  <c r="C179" i="5" s="1"/>
  <c r="D38" i="5"/>
  <c r="D75" i="5" s="1"/>
  <c r="D122" i="5" s="1"/>
  <c r="D179" i="5" s="1"/>
  <c r="A12" i="5"/>
  <c r="A39" i="5" s="1"/>
  <c r="A76" i="5" s="1"/>
  <c r="A123" i="5" s="1"/>
  <c r="A180" i="5" s="1"/>
  <c r="B12" i="5"/>
  <c r="B39" i="5" s="1"/>
  <c r="B76" i="5" s="1"/>
  <c r="B123" i="5" s="1"/>
  <c r="B180" i="5" s="1"/>
  <c r="C39" i="5"/>
  <c r="C76" i="5" s="1"/>
  <c r="C123" i="5" s="1"/>
  <c r="C180" i="5" s="1"/>
  <c r="D39" i="5"/>
  <c r="D76" i="5" s="1"/>
  <c r="D123" i="5" s="1"/>
  <c r="D180" i="5" s="1"/>
  <c r="A13" i="5"/>
  <c r="A40" i="5" s="1"/>
  <c r="A77" i="5" s="1"/>
  <c r="A124" i="5" s="1"/>
  <c r="A181" i="5" s="1"/>
  <c r="B13" i="5"/>
  <c r="B40" i="5" s="1"/>
  <c r="B77" i="5" s="1"/>
  <c r="B124" i="5" s="1"/>
  <c r="B181" i="5" s="1"/>
  <c r="C40" i="5"/>
  <c r="C77" i="5" s="1"/>
  <c r="C124" i="5" s="1"/>
  <c r="C181" i="5" s="1"/>
  <c r="D40" i="5"/>
  <c r="D77" i="5" s="1"/>
  <c r="D124" i="5" s="1"/>
  <c r="D181" i="5" s="1"/>
  <c r="A17" i="5"/>
  <c r="A41" i="5" s="1"/>
  <c r="A78" i="5" s="1"/>
  <c r="A125" i="5" s="1"/>
  <c r="A182" i="5" s="1"/>
  <c r="B17" i="5"/>
  <c r="B41" i="5" s="1"/>
  <c r="B78" i="5" s="1"/>
  <c r="B125" i="5" s="1"/>
  <c r="B182" i="5" s="1"/>
  <c r="C17" i="5"/>
  <c r="C41" i="5" s="1"/>
  <c r="C78" i="5" s="1"/>
  <c r="C125" i="5" s="1"/>
  <c r="C182" i="5" s="1"/>
  <c r="A18" i="5"/>
  <c r="A42" i="5" s="1"/>
  <c r="A79" i="5" s="1"/>
  <c r="A126" i="5" s="1"/>
  <c r="A183" i="5" s="1"/>
  <c r="B18" i="5"/>
  <c r="B42" i="5" s="1"/>
  <c r="B79" i="5" s="1"/>
  <c r="B126" i="5" s="1"/>
  <c r="B183" i="5" s="1"/>
  <c r="C18" i="5"/>
  <c r="C42" i="5" s="1"/>
  <c r="C79" i="5" s="1"/>
  <c r="C126" i="5" s="1"/>
  <c r="C183" i="5" s="1"/>
  <c r="A19" i="5"/>
  <c r="A43" i="5" s="1"/>
  <c r="A80" i="5" s="1"/>
  <c r="A127" i="5" s="1"/>
  <c r="A184" i="5" s="1"/>
  <c r="B19" i="5"/>
  <c r="B43" i="5" s="1"/>
  <c r="B80" i="5" s="1"/>
  <c r="B127" i="5" s="1"/>
  <c r="B184" i="5" s="1"/>
  <c r="C19" i="5"/>
  <c r="C43" i="5" s="1"/>
  <c r="C80" i="5" s="1"/>
  <c r="C127" i="5" s="1"/>
  <c r="C184" i="5" s="1"/>
  <c r="A20" i="5"/>
  <c r="A44" i="5" s="1"/>
  <c r="A81" i="5" s="1"/>
  <c r="A128" i="5" s="1"/>
  <c r="A185" i="5" s="1"/>
  <c r="B20" i="5"/>
  <c r="B44" i="5" s="1"/>
  <c r="B81" i="5" s="1"/>
  <c r="B128" i="5" s="1"/>
  <c r="B185" i="5" s="1"/>
  <c r="C20" i="5"/>
  <c r="C44" i="5" s="1"/>
  <c r="C81" i="5" s="1"/>
  <c r="C128" i="5" s="1"/>
  <c r="C185" i="5" s="1"/>
  <c r="A21" i="5"/>
  <c r="A45" i="5" s="1"/>
  <c r="A82" i="5" s="1"/>
  <c r="A129" i="5" s="1"/>
  <c r="A186" i="5" s="1"/>
  <c r="B21" i="5"/>
  <c r="B45" i="5" s="1"/>
  <c r="B82" i="5" s="1"/>
  <c r="B129" i="5" s="1"/>
  <c r="B186" i="5" s="1"/>
  <c r="C21" i="5"/>
  <c r="C45" i="5" s="1"/>
  <c r="C82" i="5" s="1"/>
  <c r="C129" i="5" s="1"/>
  <c r="C186" i="5" s="1"/>
  <c r="A22" i="5"/>
  <c r="A46" i="5" s="1"/>
  <c r="A83" i="5" s="1"/>
  <c r="A130" i="5" s="1"/>
  <c r="A187" i="5" s="1"/>
  <c r="B22" i="5"/>
  <c r="B46" i="5" s="1"/>
  <c r="B83" i="5" s="1"/>
  <c r="B130" i="5" s="1"/>
  <c r="B187" i="5" s="1"/>
  <c r="C22" i="5"/>
  <c r="C46" i="5" s="1"/>
  <c r="C83" i="5" s="1"/>
  <c r="C130" i="5" s="1"/>
  <c r="C187" i="5" s="1"/>
  <c r="A23" i="5"/>
  <c r="A47" i="5" s="1"/>
  <c r="A84" i="5" s="1"/>
  <c r="A131" i="5" s="1"/>
  <c r="A188" i="5" s="1"/>
  <c r="B23" i="5"/>
  <c r="B47" i="5" s="1"/>
  <c r="B84" i="5" s="1"/>
  <c r="B131" i="5" s="1"/>
  <c r="B188" i="5" s="1"/>
  <c r="C23" i="5"/>
  <c r="C47" i="5" s="1"/>
  <c r="C84" i="5" s="1"/>
  <c r="C131" i="5" s="1"/>
  <c r="C188" i="5" s="1"/>
  <c r="A24" i="5"/>
  <c r="A48" i="5" s="1"/>
  <c r="A85" i="5" s="1"/>
  <c r="A132" i="5" s="1"/>
  <c r="A189" i="5" s="1"/>
  <c r="B24" i="5"/>
  <c r="B48" i="5" s="1"/>
  <c r="B85" i="5" s="1"/>
  <c r="B132" i="5" s="1"/>
  <c r="B189" i="5" s="1"/>
  <c r="C24" i="5"/>
  <c r="C48" i="5" s="1"/>
  <c r="C85" i="5" s="1"/>
  <c r="C132" i="5" s="1"/>
  <c r="C189" i="5" s="1"/>
  <c r="A49" i="5"/>
  <c r="A86" i="5" s="1"/>
  <c r="A133" i="5" s="1"/>
  <c r="A190" i="5" s="1"/>
  <c r="B49" i="5"/>
  <c r="B86" i="5" s="1"/>
  <c r="B133" i="5" s="1"/>
  <c r="B190" i="5" s="1"/>
  <c r="C49" i="5"/>
  <c r="C86" i="5" s="1"/>
  <c r="C133" i="5" s="1"/>
  <c r="C190" i="5" s="1"/>
  <c r="A50" i="5"/>
  <c r="A87" i="5" s="1"/>
  <c r="A134" i="5" s="1"/>
  <c r="A191" i="5" s="1"/>
  <c r="B50" i="5"/>
  <c r="B87" i="5" s="1"/>
  <c r="B134" i="5" s="1"/>
  <c r="B191" i="5" s="1"/>
  <c r="C50" i="5"/>
  <c r="C87" i="5" s="1"/>
  <c r="C134" i="5" s="1"/>
  <c r="C191" i="5" s="1"/>
  <c r="A88" i="5"/>
  <c r="A135" i="5" s="1"/>
  <c r="A192" i="5" s="1"/>
  <c r="B88" i="5"/>
  <c r="B135" i="5" s="1"/>
  <c r="B192" i="5" s="1"/>
  <c r="C88" i="5"/>
  <c r="C135" i="5" s="1"/>
  <c r="C192" i="5" s="1"/>
  <c r="A89" i="5"/>
  <c r="A136" i="5" s="1"/>
  <c r="A193" i="5" s="1"/>
  <c r="B89" i="5"/>
  <c r="B136" i="5" s="1"/>
  <c r="B193" i="5" s="1"/>
  <c r="C89" i="5"/>
  <c r="C136" i="5" s="1"/>
  <c r="C193" i="5" s="1"/>
  <c r="G193" i="5"/>
  <c r="H193" i="5" s="1"/>
  <c r="A90" i="5"/>
  <c r="A137" i="5" s="1"/>
  <c r="A194" i="5" s="1"/>
  <c r="C90" i="5"/>
  <c r="C137" i="5" s="1"/>
  <c r="C194" i="5" s="1"/>
  <c r="A91" i="5"/>
  <c r="A138" i="5" s="1"/>
  <c r="A195" i="5" s="1"/>
  <c r="B91" i="5"/>
  <c r="B138" i="5" s="1"/>
  <c r="B195" i="5" s="1"/>
  <c r="C91" i="5"/>
  <c r="C138" i="5" s="1"/>
  <c r="C195" i="5" s="1"/>
  <c r="A92" i="5"/>
  <c r="A139" i="5" s="1"/>
  <c r="A196" i="5" s="1"/>
  <c r="B92" i="5"/>
  <c r="B139" i="5" s="1"/>
  <c r="B196" i="5" s="1"/>
  <c r="C92" i="5"/>
  <c r="C139" i="5" s="1"/>
  <c r="C196" i="5" s="1"/>
  <c r="A93" i="5"/>
  <c r="A140" i="5" s="1"/>
  <c r="A197" i="5" s="1"/>
  <c r="B93" i="5"/>
  <c r="B140" i="5" s="1"/>
  <c r="B197" i="5" s="1"/>
  <c r="C93" i="5"/>
  <c r="C140" i="5" s="1"/>
  <c r="C197" i="5" s="1"/>
  <c r="A94" i="5"/>
  <c r="A141" i="5" s="1"/>
  <c r="A198" i="5" s="1"/>
  <c r="B94" i="5"/>
  <c r="B141" i="5" s="1"/>
  <c r="B198" i="5" s="1"/>
  <c r="C94" i="5"/>
  <c r="C141" i="5" s="1"/>
  <c r="C198" i="5" s="1"/>
  <c r="A95" i="5"/>
  <c r="A142" i="5" s="1"/>
  <c r="A199" i="5" s="1"/>
  <c r="B95" i="5"/>
  <c r="B142" i="5" s="1"/>
  <c r="B199" i="5" s="1"/>
  <c r="C95" i="5"/>
  <c r="C142" i="5" s="1"/>
  <c r="C199" i="5" s="1"/>
  <c r="A96" i="5"/>
  <c r="A143" i="5" s="1"/>
  <c r="A200" i="5" s="1"/>
  <c r="B96" i="5"/>
  <c r="B143" i="5" s="1"/>
  <c r="B200" i="5" s="1"/>
  <c r="C96" i="5"/>
  <c r="C143" i="5" s="1"/>
  <c r="C200" i="5" s="1"/>
  <c r="A97" i="5"/>
  <c r="A144" i="5" s="1"/>
  <c r="A201" i="5" s="1"/>
  <c r="B97" i="5"/>
  <c r="B144" i="5" s="1"/>
  <c r="B201" i="5" s="1"/>
  <c r="C97" i="5"/>
  <c r="C144" i="5" s="1"/>
  <c r="C201" i="5" s="1"/>
  <c r="B4" i="5"/>
  <c r="B31" i="5" s="1"/>
  <c r="B68" i="5" s="1"/>
  <c r="B115" i="5" s="1"/>
  <c r="B172" i="5" s="1"/>
  <c r="C31" i="5"/>
  <c r="C68" i="5" s="1"/>
  <c r="C115" i="5" s="1"/>
  <c r="C172" i="5" s="1"/>
  <c r="D31" i="5"/>
  <c r="D68" i="5" s="1"/>
  <c r="D115" i="5" s="1"/>
  <c r="D172" i="5" s="1"/>
  <c r="A4" i="5"/>
  <c r="A31" i="5" s="1"/>
  <c r="A68" i="5" s="1"/>
  <c r="A115" i="5" s="1"/>
  <c r="A172" i="5" s="1"/>
  <c r="L234" i="5"/>
  <c r="M234" i="5" s="1"/>
  <c r="H234" i="5"/>
  <c r="L233" i="5"/>
  <c r="M233" i="5" s="1"/>
  <c r="H233" i="5"/>
  <c r="F232" i="5"/>
  <c r="L232" i="5" s="1"/>
  <c r="M232" i="5" s="1"/>
  <c r="H232" i="5"/>
  <c r="F231" i="5"/>
  <c r="L231" i="5" s="1"/>
  <c r="M231" i="5" s="1"/>
  <c r="H231" i="5"/>
  <c r="F230" i="5"/>
  <c r="L230" i="5" s="1"/>
  <c r="M230" i="5" s="1"/>
  <c r="H230" i="5"/>
  <c r="F229" i="5"/>
  <c r="L229" i="5" s="1"/>
  <c r="M229" i="5" s="1"/>
  <c r="H229" i="5"/>
  <c r="F228" i="5"/>
  <c r="L228" i="5" s="1"/>
  <c r="M228" i="5" s="1"/>
  <c r="H228" i="5"/>
  <c r="F227" i="5"/>
  <c r="L227" i="5" s="1"/>
  <c r="M227" i="5" s="1"/>
  <c r="H227" i="5"/>
  <c r="F226" i="5"/>
  <c r="L226" i="5" s="1"/>
  <c r="M226" i="5" s="1"/>
  <c r="H226" i="5"/>
  <c r="F225" i="5"/>
  <c r="L225" i="5" s="1"/>
  <c r="M225" i="5" s="1"/>
  <c r="H225" i="5"/>
  <c r="H145" i="5"/>
  <c r="H153" i="5"/>
  <c r="H167" i="5"/>
  <c r="H166" i="5"/>
  <c r="H165" i="5"/>
  <c r="H164" i="5"/>
  <c r="H163" i="5"/>
  <c r="H162" i="5"/>
  <c r="H161" i="5"/>
  <c r="H160" i="5"/>
  <c r="H159" i="5"/>
  <c r="H158" i="5"/>
  <c r="H110" i="5"/>
  <c r="H109" i="5"/>
  <c r="H108" i="5"/>
  <c r="H107" i="5"/>
  <c r="H106" i="5"/>
  <c r="H105" i="5"/>
  <c r="H104" i="5"/>
  <c r="H103" i="5"/>
  <c r="H102" i="5"/>
  <c r="H101" i="5"/>
  <c r="H63" i="5"/>
  <c r="H62" i="5"/>
  <c r="H61" i="5"/>
  <c r="H60" i="5"/>
  <c r="H59" i="5"/>
  <c r="H58" i="5"/>
  <c r="H57" i="5"/>
  <c r="H56" i="5"/>
  <c r="H55" i="5"/>
  <c r="H54" i="5"/>
  <c r="B8" i="1"/>
  <c r="B9" i="1"/>
  <c r="B10" i="1"/>
  <c r="B11" i="1"/>
  <c r="B12" i="1"/>
  <c r="B13" i="1"/>
  <c r="B14" i="1"/>
  <c r="B22" i="1"/>
  <c r="B23" i="1"/>
  <c r="B24" i="1"/>
  <c r="F167" i="1"/>
  <c r="F169" i="1"/>
  <c r="F170" i="1"/>
  <c r="F172" i="1"/>
  <c r="C167" i="1"/>
  <c r="D167" i="1"/>
  <c r="E167" i="1"/>
  <c r="C169" i="1"/>
  <c r="D169" i="1"/>
  <c r="E169" i="1"/>
  <c r="C170" i="1"/>
  <c r="D170" i="1"/>
  <c r="E170" i="1"/>
  <c r="C172" i="1"/>
  <c r="D172" i="1"/>
  <c r="E172" i="1"/>
  <c r="B167" i="1"/>
  <c r="B170" i="1"/>
  <c r="B169" i="1"/>
  <c r="B166" i="1"/>
  <c r="C166" i="1"/>
  <c r="D166" i="1"/>
  <c r="E166" i="1"/>
  <c r="F166" i="1"/>
  <c r="B116" i="1"/>
  <c r="B117" i="1"/>
  <c r="B118" i="1"/>
  <c r="B119" i="1"/>
  <c r="B120" i="1"/>
  <c r="B121" i="1"/>
  <c r="B124" i="1"/>
  <c r="B125" i="1"/>
  <c r="B126" i="1"/>
  <c r="B127" i="1"/>
  <c r="B128" i="1"/>
  <c r="B129" i="1"/>
  <c r="B130" i="1"/>
  <c r="B131" i="1"/>
  <c r="B132" i="1"/>
  <c r="B135" i="1"/>
  <c r="B136" i="1"/>
  <c r="B137" i="1"/>
  <c r="B115" i="1"/>
  <c r="B76" i="1"/>
  <c r="B77" i="1"/>
  <c r="B78" i="1"/>
  <c r="B79" i="1"/>
  <c r="B80" i="1"/>
  <c r="B81" i="1"/>
  <c r="B82" i="1"/>
  <c r="B83" i="1"/>
  <c r="B84" i="1"/>
  <c r="B87" i="1"/>
  <c r="B88" i="1"/>
  <c r="B89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75" i="1"/>
  <c r="B61" i="1"/>
  <c r="B62" i="1"/>
  <c r="B63" i="1"/>
  <c r="B64" i="1"/>
  <c r="B65" i="1"/>
  <c r="B66" i="1"/>
  <c r="B67" i="1"/>
  <c r="B60" i="1"/>
  <c r="B52" i="1"/>
  <c r="B53" i="1"/>
  <c r="B54" i="1"/>
  <c r="B55" i="1"/>
  <c r="B56" i="1"/>
  <c r="B48" i="1"/>
  <c r="B49" i="1"/>
  <c r="B47" i="1"/>
  <c r="A34" i="1"/>
  <c r="A28" i="1"/>
  <c r="E16" i="11"/>
  <c r="C150" i="1"/>
  <c r="C10" i="2" s="1"/>
  <c r="B142" i="1"/>
  <c r="A81" i="1"/>
  <c r="A80" i="1"/>
  <c r="A89" i="1"/>
  <c r="A76" i="1"/>
  <c r="A77" i="1"/>
  <c r="A78" i="1"/>
  <c r="A79" i="1"/>
  <c r="A75" i="1"/>
  <c r="A68" i="1"/>
  <c r="B68" i="1"/>
  <c r="A69" i="1"/>
  <c r="B69" i="1"/>
  <c r="A70" i="1"/>
  <c r="B70" i="1"/>
  <c r="A61" i="1"/>
  <c r="A62" i="1"/>
  <c r="A63" i="1"/>
  <c r="A64" i="1"/>
  <c r="A65" i="1"/>
  <c r="A66" i="1"/>
  <c r="A67" i="1"/>
  <c r="A60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B156" i="1"/>
  <c r="A156" i="1"/>
  <c r="A116" i="1"/>
  <c r="A117" i="1"/>
  <c r="A118" i="1"/>
  <c r="A119" i="1"/>
  <c r="A120" i="1"/>
  <c r="A121" i="1"/>
  <c r="A123" i="1"/>
  <c r="A124" i="1"/>
  <c r="A125" i="1"/>
  <c r="A126" i="1"/>
  <c r="A127" i="1"/>
  <c r="A128" i="1"/>
  <c r="A129" i="1"/>
  <c r="A130" i="1"/>
  <c r="A131" i="1"/>
  <c r="A132" i="1"/>
  <c r="A134" i="1"/>
  <c r="A135" i="1"/>
  <c r="A136" i="1"/>
  <c r="A137" i="1"/>
  <c r="A115" i="1"/>
  <c r="A114" i="1"/>
  <c r="A113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92" i="1"/>
  <c r="D8" i="15"/>
  <c r="B8" i="16" s="1"/>
  <c r="E16" i="16"/>
  <c r="M15" i="13"/>
  <c r="B7" i="6"/>
  <c r="D7" i="6" s="1"/>
  <c r="E8" i="6" s="1"/>
  <c r="A87" i="1"/>
  <c r="A82" i="1"/>
  <c r="A83" i="1"/>
  <c r="A84" i="1"/>
  <c r="A86" i="1"/>
  <c r="M54" i="13"/>
  <c r="M40" i="13"/>
  <c r="M29" i="13"/>
  <c r="F70" i="13"/>
  <c r="F41" i="13"/>
  <c r="E5" i="12"/>
  <c r="F40" i="11"/>
  <c r="F26" i="11"/>
  <c r="D19" i="11"/>
  <c r="B18" i="1" s="1"/>
  <c r="G15" i="7"/>
  <c r="F15" i="7"/>
  <c r="E15" i="7"/>
  <c r="D15" i="7"/>
  <c r="H4" i="5"/>
  <c r="J14" i="4"/>
  <c r="J15" i="4"/>
  <c r="J16" i="4"/>
  <c r="J17" i="4"/>
  <c r="J9" i="4"/>
  <c r="E15" i="4"/>
  <c r="E16" i="4"/>
  <c r="E17" i="4"/>
  <c r="E5" i="4"/>
  <c r="E6" i="4"/>
  <c r="E7" i="4"/>
  <c r="E8" i="4"/>
  <c r="E9" i="4"/>
  <c r="I6" i="4"/>
  <c r="I11" i="4"/>
  <c r="I23" i="4"/>
  <c r="D23" i="4"/>
  <c r="D18" i="4"/>
  <c r="D10" i="4"/>
  <c r="C163" i="1"/>
  <c r="C14" i="2" s="1"/>
  <c r="D163" i="1"/>
  <c r="D14" i="2" s="1"/>
  <c r="E163" i="1"/>
  <c r="E14" i="2" s="1"/>
  <c r="F163" i="1"/>
  <c r="F14" i="2" s="1"/>
  <c r="D150" i="1"/>
  <c r="D10" i="2" s="1"/>
  <c r="E150" i="1"/>
  <c r="E10" i="2" s="1"/>
  <c r="F150" i="1"/>
  <c r="F10" i="2" s="1"/>
  <c r="B23" i="6"/>
  <c r="B16" i="6"/>
  <c r="D16" i="6" s="1"/>
  <c r="E17" i="6" s="1"/>
  <c r="B13" i="6"/>
  <c r="D13" i="6" s="1"/>
  <c r="E14" i="6" s="1"/>
  <c r="B10" i="6"/>
  <c r="D10" i="6" s="1"/>
  <c r="E11" i="6" s="1"/>
  <c r="B4" i="6"/>
  <c r="J13" i="4"/>
  <c r="J8" i="4"/>
  <c r="J4" i="4"/>
  <c r="J3" i="4"/>
  <c r="E21" i="4"/>
  <c r="E20" i="4"/>
  <c r="E14" i="4"/>
  <c r="C9" i="7" s="1"/>
  <c r="E13" i="4"/>
  <c r="E3" i="4"/>
  <c r="A166" i="1"/>
  <c r="A167" i="1"/>
  <c r="A169" i="1"/>
  <c r="A170" i="1"/>
  <c r="B143" i="1"/>
  <c r="B144" i="1"/>
  <c r="B145" i="1"/>
  <c r="B146" i="1"/>
  <c r="B147" i="1"/>
  <c r="B148" i="1"/>
  <c r="B149" i="1"/>
  <c r="A143" i="1"/>
  <c r="A144" i="1"/>
  <c r="A145" i="1"/>
  <c r="A146" i="1"/>
  <c r="A147" i="1"/>
  <c r="A148" i="1"/>
  <c r="A149" i="1"/>
  <c r="A142" i="1"/>
  <c r="A30" i="1"/>
  <c r="A31" i="1"/>
  <c r="A32" i="1"/>
  <c r="A33" i="1"/>
  <c r="A35" i="1"/>
  <c r="A36" i="1"/>
  <c r="A37" i="1"/>
  <c r="A38" i="1"/>
  <c r="A29" i="1"/>
  <c r="A88" i="1"/>
  <c r="A91" i="1"/>
  <c r="A74" i="1"/>
  <c r="A48" i="1"/>
  <c r="A49" i="1"/>
  <c r="A51" i="1"/>
  <c r="A52" i="1"/>
  <c r="A53" i="1"/>
  <c r="A54" i="1"/>
  <c r="A55" i="1"/>
  <c r="A56" i="1"/>
  <c r="A46" i="1"/>
  <c r="A47" i="1"/>
  <c r="A15" i="1"/>
  <c r="A14" i="1"/>
  <c r="A13" i="1"/>
  <c r="A12" i="1"/>
  <c r="A11" i="1"/>
  <c r="A10" i="1"/>
  <c r="A9" i="1"/>
  <c r="A8" i="1"/>
  <c r="A7" i="1"/>
  <c r="A6" i="1"/>
  <c r="A5" i="1"/>
  <c r="B29" i="1"/>
  <c r="B30" i="1"/>
  <c r="B31" i="1"/>
  <c r="B32" i="1"/>
  <c r="B33" i="1"/>
  <c r="B34" i="1"/>
  <c r="B35" i="1"/>
  <c r="B36" i="1"/>
  <c r="B37" i="1"/>
  <c r="B38" i="1"/>
  <c r="B28" i="1"/>
  <c r="C4" i="6"/>
  <c r="C22" i="1" l="1"/>
  <c r="C24" i="1"/>
  <c r="C65" i="1"/>
  <c r="C23" i="1"/>
  <c r="C28" i="1"/>
  <c r="C37" i="1"/>
  <c r="C33" i="1"/>
  <c r="C31" i="1"/>
  <c r="C29" i="1"/>
  <c r="C75" i="1"/>
  <c r="C108" i="1"/>
  <c r="C106" i="1"/>
  <c r="C104" i="1"/>
  <c r="C102" i="1"/>
  <c r="C100" i="1"/>
  <c r="C98" i="1"/>
  <c r="C96" i="1"/>
  <c r="C94" i="1"/>
  <c r="C92" i="1"/>
  <c r="C88" i="1"/>
  <c r="C84" i="1"/>
  <c r="C82" i="1"/>
  <c r="C80" i="1"/>
  <c r="C78" i="1"/>
  <c r="C76" i="1"/>
  <c r="C137" i="1"/>
  <c r="C135" i="1"/>
  <c r="C131" i="1"/>
  <c r="C129" i="1"/>
  <c r="C127" i="1"/>
  <c r="C125" i="1"/>
  <c r="C121" i="1"/>
  <c r="C119" i="1"/>
  <c r="C117" i="1"/>
  <c r="C38" i="1"/>
  <c r="C34" i="1"/>
  <c r="C32" i="1"/>
  <c r="C30" i="1"/>
  <c r="C70" i="1"/>
  <c r="C69" i="1"/>
  <c r="C68" i="1"/>
  <c r="C109" i="1"/>
  <c r="C107" i="1"/>
  <c r="C105" i="1"/>
  <c r="C103" i="1"/>
  <c r="C101" i="1"/>
  <c r="C99" i="1"/>
  <c r="C97" i="1"/>
  <c r="C95" i="1"/>
  <c r="C93" i="1"/>
  <c r="C89" i="1"/>
  <c r="C87" i="1"/>
  <c r="C83" i="1"/>
  <c r="C81" i="1"/>
  <c r="C79" i="1"/>
  <c r="C77" i="1"/>
  <c r="C115" i="1"/>
  <c r="C136" i="1"/>
  <c r="C132" i="1"/>
  <c r="C130" i="1"/>
  <c r="C128" i="1"/>
  <c r="C126" i="1"/>
  <c r="C124" i="1"/>
  <c r="C120" i="1"/>
  <c r="C118" i="1"/>
  <c r="C116" i="1"/>
  <c r="C35" i="1"/>
  <c r="C36" i="1"/>
  <c r="F5" i="12"/>
  <c r="F28" i="1" s="1"/>
  <c r="D28" i="1" s="1"/>
  <c r="E28" i="1" s="1"/>
  <c r="I25" i="4"/>
  <c r="D25" i="4"/>
  <c r="H92" i="5"/>
  <c r="H151" i="5"/>
  <c r="H97" i="5"/>
  <c r="G205" i="5"/>
  <c r="H205" i="5" s="1"/>
  <c r="G135" i="5"/>
  <c r="C18" i="1"/>
  <c r="D18" i="1" s="1"/>
  <c r="E18" i="1" s="1"/>
  <c r="F18" i="1" s="1"/>
  <c r="J11" i="4"/>
  <c r="H89" i="5"/>
  <c r="H90" i="5"/>
  <c r="D9" i="15"/>
  <c r="B9" i="16" s="1"/>
  <c r="D4" i="15"/>
  <c r="C12" i="15"/>
  <c r="D7" i="15"/>
  <c r="B7" i="16" s="1"/>
  <c r="D10" i="15"/>
  <c r="B10" i="16" s="1"/>
  <c r="D6" i="15"/>
  <c r="B6" i="16" s="1"/>
  <c r="D5" i="15"/>
  <c r="B5" i="16" s="1"/>
  <c r="G197" i="5"/>
  <c r="H197" i="5" s="1"/>
  <c r="H140" i="5"/>
  <c r="H137" i="5"/>
  <c r="G194" i="5"/>
  <c r="H194" i="5" s="1"/>
  <c r="C60" i="1"/>
  <c r="C10" i="4"/>
  <c r="C52" i="1"/>
  <c r="C63" i="1"/>
  <c r="H68" i="5"/>
  <c r="H93" i="5"/>
  <c r="H146" i="5"/>
  <c r="G195" i="5"/>
  <c r="H195" i="5" s="1"/>
  <c r="F20" i="11"/>
  <c r="F42" i="11" s="1"/>
  <c r="G199" i="5"/>
  <c r="H199" i="5" s="1"/>
  <c r="H142" i="5"/>
  <c r="H95" i="5"/>
  <c r="G209" i="5"/>
  <c r="H209" i="5" s="1"/>
  <c r="H96" i="5"/>
  <c r="H144" i="5"/>
  <c r="C23" i="4"/>
  <c r="H119" i="5"/>
  <c r="D4" i="6"/>
  <c r="E5" i="6" s="1"/>
  <c r="E19" i="6" s="1"/>
  <c r="B24" i="6" s="1"/>
  <c r="B25" i="6" s="1"/>
  <c r="B14" i="5"/>
  <c r="D20" i="5" s="1"/>
  <c r="H21" i="5"/>
  <c r="L63" i="5"/>
  <c r="M63" i="5" s="1"/>
  <c r="I97" i="5" s="1"/>
  <c r="F95" i="5"/>
  <c r="F142" i="5" s="1"/>
  <c r="F199" i="5" s="1"/>
  <c r="F93" i="5"/>
  <c r="F140" i="5" s="1"/>
  <c r="F197" i="5" s="1"/>
  <c r="L11" i="5"/>
  <c r="I11" i="5" s="1"/>
  <c r="M11" i="5" s="1"/>
  <c r="I38" i="5" s="1"/>
  <c r="H11" i="5"/>
  <c r="G80" i="5"/>
  <c r="G127" i="5" s="1"/>
  <c r="G184" i="5" s="1"/>
  <c r="H184" i="5" s="1"/>
  <c r="H122" i="5"/>
  <c r="J6" i="4"/>
  <c r="G69" i="5"/>
  <c r="G116" i="5" s="1"/>
  <c r="G173" i="5" s="1"/>
  <c r="H173" i="5" s="1"/>
  <c r="H32" i="5"/>
  <c r="C18" i="4"/>
  <c r="H5" i="5"/>
  <c r="L4" i="5"/>
  <c r="I4" i="5" s="1"/>
  <c r="M4" i="5" s="1"/>
  <c r="I31" i="5" s="1"/>
  <c r="L109" i="5"/>
  <c r="M109" i="5" s="1"/>
  <c r="I153" i="5" s="1"/>
  <c r="L107" i="5"/>
  <c r="M107" i="5" s="1"/>
  <c r="I151" i="5" s="1"/>
  <c r="L102" i="5"/>
  <c r="M102" i="5" s="1"/>
  <c r="I146" i="5" s="1"/>
  <c r="F145" i="5"/>
  <c r="F202" i="5" s="1"/>
  <c r="L7" i="5"/>
  <c r="I7" i="5" s="1"/>
  <c r="M7" i="5" s="1"/>
  <c r="I34" i="5" s="1"/>
  <c r="L32" i="5"/>
  <c r="L163" i="5"/>
  <c r="M163" i="5" s="1"/>
  <c r="I217" i="5" s="1"/>
  <c r="L161" i="5"/>
  <c r="M161" i="5" s="1"/>
  <c r="I215" i="5" s="1"/>
  <c r="H7" i="5"/>
  <c r="H18" i="5"/>
  <c r="H37" i="5"/>
  <c r="H74" i="5"/>
  <c r="G76" i="5"/>
  <c r="H76" i="5" s="1"/>
  <c r="H10" i="5"/>
  <c r="H33" i="5"/>
  <c r="H77" i="5"/>
  <c r="L12" i="5"/>
  <c r="I12" i="5" s="1"/>
  <c r="M12" i="5" s="1"/>
  <c r="I39" i="5" s="1"/>
  <c r="L217" i="5"/>
  <c r="C179" i="1"/>
  <c r="C18" i="2" s="1"/>
  <c r="D4" i="7" s="1"/>
  <c r="B163" i="1"/>
  <c r="B14" i="2" s="1"/>
  <c r="B172" i="1"/>
  <c r="B179" i="1" s="1"/>
  <c r="B18" i="2" s="1"/>
  <c r="C4" i="7" s="1"/>
  <c r="F179" i="1"/>
  <c r="F18" i="2" s="1"/>
  <c r="G4" i="7" s="1"/>
  <c r="D179" i="1"/>
  <c r="D18" i="2" s="1"/>
  <c r="E4" i="7" s="1"/>
  <c r="B139" i="1"/>
  <c r="B8" i="2" s="1"/>
  <c r="B39" i="1"/>
  <c r="B57" i="1"/>
  <c r="B4" i="2" s="1"/>
  <c r="B110" i="1"/>
  <c r="B9" i="2" s="1"/>
  <c r="F203" i="5"/>
  <c r="L203" i="5" s="1"/>
  <c r="L146" i="5"/>
  <c r="B150" i="1"/>
  <c r="B10" i="2" s="1"/>
  <c r="E23" i="4"/>
  <c r="F148" i="5"/>
  <c r="F205" i="5" s="1"/>
  <c r="L205" i="5" s="1"/>
  <c r="L8" i="5"/>
  <c r="H6" i="4"/>
  <c r="H8" i="5"/>
  <c r="H25" i="5"/>
  <c r="H38" i="5"/>
  <c r="H75" i="5"/>
  <c r="H121" i="5"/>
  <c r="L19" i="5"/>
  <c r="M19" i="5" s="1"/>
  <c r="I43" i="5" s="1"/>
  <c r="E39" i="5"/>
  <c r="E76" i="5" s="1"/>
  <c r="H11" i="4"/>
  <c r="H6" i="5"/>
  <c r="E179" i="1"/>
  <c r="E18" i="2" s="1"/>
  <c r="F4" i="7" s="1"/>
  <c r="H35" i="5"/>
  <c r="H72" i="5"/>
  <c r="L209" i="5"/>
  <c r="L207" i="5"/>
  <c r="L5" i="5"/>
  <c r="I5" i="5" s="1"/>
  <c r="M5" i="5" s="1"/>
  <c r="I32" i="5" s="1"/>
  <c r="F213" i="5"/>
  <c r="L213" i="5" s="1"/>
  <c r="M213" i="5" s="1"/>
  <c r="G200" i="5"/>
  <c r="H200" i="5" s="1"/>
  <c r="H143" i="5"/>
  <c r="G79" i="5"/>
  <c r="H42" i="5"/>
  <c r="H203" i="5"/>
  <c r="G87" i="5"/>
  <c r="H50" i="5"/>
  <c r="G83" i="5"/>
  <c r="H46" i="5"/>
  <c r="G78" i="5"/>
  <c r="H78" i="5" s="1"/>
  <c r="H41" i="5"/>
  <c r="G71" i="5"/>
  <c r="H34" i="5"/>
  <c r="L154" i="5"/>
  <c r="F211" i="5"/>
  <c r="L211" i="5" s="1"/>
  <c r="G196" i="5"/>
  <c r="H196" i="5" s="1"/>
  <c r="H139" i="5"/>
  <c r="L137" i="5"/>
  <c r="F194" i="5"/>
  <c r="G86" i="5"/>
  <c r="H86" i="5" s="1"/>
  <c r="H49" i="5"/>
  <c r="G82" i="5"/>
  <c r="H82" i="5" s="1"/>
  <c r="H45" i="5"/>
  <c r="C15" i="7"/>
  <c r="H26" i="5"/>
  <c r="H22" i="5"/>
  <c r="L110" i="5"/>
  <c r="M110" i="5" s="1"/>
  <c r="I154" i="5" s="1"/>
  <c r="L108" i="5"/>
  <c r="M108" i="5" s="1"/>
  <c r="I152" i="5" s="1"/>
  <c r="L62" i="5"/>
  <c r="M62" i="5" s="1"/>
  <c r="I96" i="5" s="1"/>
  <c r="G141" i="5"/>
  <c r="L58" i="5"/>
  <c r="M58" i="5" s="1"/>
  <c r="I92" i="5" s="1"/>
  <c r="L90" i="5"/>
  <c r="M90" i="5" s="1"/>
  <c r="I137" i="5" s="1"/>
  <c r="L165" i="5"/>
  <c r="M165" i="5" s="1"/>
  <c r="I219" i="5" s="1"/>
  <c r="F218" i="5"/>
  <c r="L218" i="5" s="1"/>
  <c r="M218" i="5" s="1"/>
  <c r="L215" i="5"/>
  <c r="L160" i="5"/>
  <c r="M160" i="5" s="1"/>
  <c r="I214" i="5" s="1"/>
  <c r="H17" i="5"/>
  <c r="O3" i="5"/>
  <c r="H124" i="5"/>
  <c r="H154" i="5"/>
  <c r="H150" i="5"/>
  <c r="L152" i="5"/>
  <c r="L150" i="5"/>
  <c r="L106" i="5"/>
  <c r="M106" i="5" s="1"/>
  <c r="I150" i="5" s="1"/>
  <c r="F149" i="5"/>
  <c r="F206" i="5" s="1"/>
  <c r="L103" i="5"/>
  <c r="M103" i="5" s="1"/>
  <c r="I147" i="5" s="1"/>
  <c r="F94" i="5"/>
  <c r="F141" i="5" s="1"/>
  <c r="F198" i="5" s="1"/>
  <c r="L88" i="5"/>
  <c r="M88" i="5" s="1"/>
  <c r="I135" i="5" s="1"/>
  <c r="L25" i="5"/>
  <c r="M25" i="5" s="1"/>
  <c r="I49" i="5" s="1"/>
  <c r="L21" i="5"/>
  <c r="M21" i="5" s="1"/>
  <c r="I45" i="5" s="1"/>
  <c r="L38" i="5"/>
  <c r="E69" i="5"/>
  <c r="H40" i="5"/>
  <c r="H115" i="5"/>
  <c r="H149" i="5"/>
  <c r="H13" i="5"/>
  <c r="K16" i="5"/>
  <c r="O16" i="5" s="1"/>
  <c r="H91" i="5"/>
  <c r="H147" i="5"/>
  <c r="L18" i="5"/>
  <c r="M18" i="5" s="1"/>
  <c r="I42" i="5" s="1"/>
  <c r="L17" i="5"/>
  <c r="M17" i="5" s="1"/>
  <c r="I41" i="5" s="1"/>
  <c r="L221" i="5"/>
  <c r="M221" i="5" s="1"/>
  <c r="L220" i="5"/>
  <c r="M220" i="5" s="1"/>
  <c r="L219" i="5"/>
  <c r="E18" i="4"/>
  <c r="C10" i="7"/>
  <c r="J23" i="4"/>
  <c r="C11" i="7"/>
  <c r="L153" i="5"/>
  <c r="E210" i="5"/>
  <c r="L210" i="5" s="1"/>
  <c r="E120" i="5"/>
  <c r="G117" i="5"/>
  <c r="H70" i="5"/>
  <c r="H23" i="4"/>
  <c r="B71" i="1"/>
  <c r="B7" i="2" s="1"/>
  <c r="C48" i="1"/>
  <c r="L91" i="5"/>
  <c r="M91" i="5" s="1"/>
  <c r="I138" i="5" s="1"/>
  <c r="E138" i="5"/>
  <c r="F136" i="5"/>
  <c r="L89" i="5"/>
  <c r="M89" i="5" s="1"/>
  <c r="I136" i="5" s="1"/>
  <c r="L20" i="5"/>
  <c r="M20" i="5" s="1"/>
  <c r="I44" i="5" s="1"/>
  <c r="F44" i="5"/>
  <c r="B65" i="5"/>
  <c r="K30" i="5"/>
  <c r="L158" i="5"/>
  <c r="M158" i="5" s="1"/>
  <c r="I212" i="5" s="1"/>
  <c r="F212" i="5"/>
  <c r="L212" i="5" s="1"/>
  <c r="C64" i="1"/>
  <c r="C53" i="1"/>
  <c r="C54" i="1"/>
  <c r="C61" i="1"/>
  <c r="C66" i="1"/>
  <c r="C55" i="1"/>
  <c r="C56" i="1"/>
  <c r="C67" i="1"/>
  <c r="C62" i="1"/>
  <c r="B15" i="1"/>
  <c r="B19" i="1" s="1"/>
  <c r="F9" i="10" s="1"/>
  <c r="L31" i="5"/>
  <c r="F68" i="5"/>
  <c r="F115" i="5" s="1"/>
  <c r="F172" i="5" s="1"/>
  <c r="E202" i="5"/>
  <c r="L24" i="5"/>
  <c r="M24" i="5" s="1"/>
  <c r="I48" i="5" s="1"/>
  <c r="F48" i="5"/>
  <c r="B25" i="1"/>
  <c r="F11" i="10" s="1"/>
  <c r="L147" i="5"/>
  <c r="E204" i="5"/>
  <c r="L204" i="5" s="1"/>
  <c r="E134" i="5"/>
  <c r="E130" i="5"/>
  <c r="E206" i="5"/>
  <c r="L96" i="5"/>
  <c r="E143" i="5"/>
  <c r="E142" i="5"/>
  <c r="E141" i="5"/>
  <c r="E140" i="5"/>
  <c r="L92" i="5"/>
  <c r="E139" i="5"/>
  <c r="L26" i="5"/>
  <c r="M26" i="5" s="1"/>
  <c r="I50" i="5" s="1"/>
  <c r="F50" i="5"/>
  <c r="F87" i="5" s="1"/>
  <c r="F134" i="5" s="1"/>
  <c r="F191" i="5" s="1"/>
  <c r="E131" i="5"/>
  <c r="L22" i="5"/>
  <c r="M22" i="5" s="1"/>
  <c r="I46" i="5" s="1"/>
  <c r="F46" i="5"/>
  <c r="F83" i="5" s="1"/>
  <c r="F130" i="5" s="1"/>
  <c r="F187" i="5" s="1"/>
  <c r="L6" i="5"/>
  <c r="E33" i="5"/>
  <c r="C47" i="1"/>
  <c r="C49" i="1"/>
  <c r="L151" i="5"/>
  <c r="E208" i="5"/>
  <c r="L208" i="5" s="1"/>
  <c r="L97" i="5"/>
  <c r="E144" i="5"/>
  <c r="E132" i="5"/>
  <c r="L23" i="5"/>
  <c r="M23" i="5" s="1"/>
  <c r="I47" i="5" s="1"/>
  <c r="F47" i="5"/>
  <c r="F84" i="5" s="1"/>
  <c r="F131" i="5" s="1"/>
  <c r="F188" i="5" s="1"/>
  <c r="E128" i="5"/>
  <c r="L10" i="5"/>
  <c r="E37" i="5"/>
  <c r="F36" i="5"/>
  <c r="F73" i="5" s="1"/>
  <c r="F120" i="5" s="1"/>
  <c r="F177" i="5" s="1"/>
  <c r="L9" i="5"/>
  <c r="L34" i="5"/>
  <c r="E71" i="5"/>
  <c r="L135" i="5"/>
  <c r="L13" i="5"/>
  <c r="F216" i="5"/>
  <c r="L216" i="5" s="1"/>
  <c r="M216" i="5" s="1"/>
  <c r="L214" i="5"/>
  <c r="E115" i="5"/>
  <c r="E49" i="5"/>
  <c r="E45" i="5"/>
  <c r="E43" i="5"/>
  <c r="E42" i="5"/>
  <c r="E41" i="5"/>
  <c r="E40" i="5"/>
  <c r="F75" i="5"/>
  <c r="E35" i="5"/>
  <c r="F126" i="1" l="1"/>
  <c r="F130" i="1"/>
  <c r="F77" i="1"/>
  <c r="F81" i="1"/>
  <c r="F117" i="1"/>
  <c r="F121" i="1"/>
  <c r="F137" i="1"/>
  <c r="F75" i="1"/>
  <c r="F36" i="1"/>
  <c r="D36" i="1" s="1"/>
  <c r="F116" i="1"/>
  <c r="F120" i="1"/>
  <c r="F136" i="1"/>
  <c r="F87" i="1"/>
  <c r="F93" i="1"/>
  <c r="F97" i="1"/>
  <c r="F101" i="1"/>
  <c r="F105" i="1"/>
  <c r="F109" i="1"/>
  <c r="F69" i="1"/>
  <c r="D69" i="1" s="1"/>
  <c r="E69" i="1" s="1"/>
  <c r="F30" i="1"/>
  <c r="D30" i="1" s="1"/>
  <c r="E30" i="1" s="1"/>
  <c r="F34" i="1"/>
  <c r="D34" i="1" s="1"/>
  <c r="E34" i="1" s="1"/>
  <c r="F127" i="1"/>
  <c r="F131" i="1"/>
  <c r="F78" i="1"/>
  <c r="F82" i="1"/>
  <c r="F88" i="1"/>
  <c r="F94" i="1"/>
  <c r="F98" i="1"/>
  <c r="F102" i="1"/>
  <c r="F106" i="1"/>
  <c r="F31" i="1"/>
  <c r="D31" i="1" s="1"/>
  <c r="E31" i="1" s="1"/>
  <c r="F37" i="1"/>
  <c r="D37" i="1" s="1"/>
  <c r="E37" i="1" s="1"/>
  <c r="M137" i="5"/>
  <c r="I194" i="5" s="1"/>
  <c r="F35" i="1"/>
  <c r="F128" i="1"/>
  <c r="F132" i="1"/>
  <c r="F79" i="1"/>
  <c r="F110" i="1" s="1"/>
  <c r="F9" i="2" s="1"/>
  <c r="F83" i="1"/>
  <c r="F89" i="1"/>
  <c r="F119" i="1"/>
  <c r="C39" i="1"/>
  <c r="F118" i="1"/>
  <c r="F124" i="1"/>
  <c r="F115" i="1"/>
  <c r="F95" i="1"/>
  <c r="F99" i="1"/>
  <c r="F103" i="1"/>
  <c r="F107" i="1"/>
  <c r="F68" i="1"/>
  <c r="F70" i="1"/>
  <c r="D70" i="1" s="1"/>
  <c r="E70" i="1" s="1"/>
  <c r="F32" i="1"/>
  <c r="D32" i="1" s="1"/>
  <c r="E32" i="1" s="1"/>
  <c r="F38" i="1"/>
  <c r="D38" i="1" s="1"/>
  <c r="E38" i="1" s="1"/>
  <c r="F125" i="1"/>
  <c r="F139" i="1" s="1"/>
  <c r="F129" i="1"/>
  <c r="F135" i="1"/>
  <c r="F76" i="1"/>
  <c r="F80" i="1"/>
  <c r="F84" i="1"/>
  <c r="F92" i="1"/>
  <c r="F96" i="1"/>
  <c r="F100" i="1"/>
  <c r="F104" i="1"/>
  <c r="F108" i="1"/>
  <c r="F29" i="1"/>
  <c r="D29" i="1" s="1"/>
  <c r="E29" i="1" s="1"/>
  <c r="F33" i="1"/>
  <c r="D33" i="1" s="1"/>
  <c r="E33" i="1" s="1"/>
  <c r="D35" i="1"/>
  <c r="E35" i="1" s="1"/>
  <c r="D68" i="1"/>
  <c r="E68" i="1" s="1"/>
  <c r="F39" i="1"/>
  <c r="F64" i="1"/>
  <c r="F49" i="1"/>
  <c r="D49" i="1" s="1"/>
  <c r="E49" i="1" s="1"/>
  <c r="F22" i="1"/>
  <c r="D22" i="1" s="1"/>
  <c r="D116" i="1"/>
  <c r="E116" i="1" s="1"/>
  <c r="D93" i="1"/>
  <c r="E93" i="1" s="1"/>
  <c r="D106" i="1"/>
  <c r="E106" i="1" s="1"/>
  <c r="F66" i="1"/>
  <c r="D66" i="1" s="1"/>
  <c r="E66" i="1" s="1"/>
  <c r="D83" i="1"/>
  <c r="E83" i="1" s="1"/>
  <c r="D97" i="1"/>
  <c r="E97" i="1" s="1"/>
  <c r="F47" i="1"/>
  <c r="F55" i="1"/>
  <c r="D55" i="1" s="1"/>
  <c r="E55" i="1" s="1"/>
  <c r="F65" i="1"/>
  <c r="D65" i="1" s="1"/>
  <c r="E65" i="1" s="1"/>
  <c r="F54" i="1"/>
  <c r="F63" i="1"/>
  <c r="D63" i="1" s="1"/>
  <c r="E63" i="1" s="1"/>
  <c r="F62" i="1"/>
  <c r="D62" i="1" s="1"/>
  <c r="E62" i="1" s="1"/>
  <c r="F53" i="1"/>
  <c r="D53" i="1" s="1"/>
  <c r="E53" i="1" s="1"/>
  <c r="F48" i="1"/>
  <c r="D48" i="1" s="1"/>
  <c r="E48" i="1" s="1"/>
  <c r="D99" i="1"/>
  <c r="E99" i="1" s="1"/>
  <c r="D81" i="1"/>
  <c r="E81" i="1" s="1"/>
  <c r="F52" i="1"/>
  <c r="F67" i="1"/>
  <c r="F61" i="1"/>
  <c r="D61" i="1" s="1"/>
  <c r="E61" i="1" s="1"/>
  <c r="D94" i="1"/>
  <c r="E94" i="1" s="1"/>
  <c r="F60" i="1"/>
  <c r="D60" i="1" s="1"/>
  <c r="F24" i="1"/>
  <c r="D24" i="1" s="1"/>
  <c r="E24" i="1" s="1"/>
  <c r="D84" i="1"/>
  <c r="E84" i="1" s="1"/>
  <c r="F56" i="1"/>
  <c r="F23" i="1"/>
  <c r="D118" i="1"/>
  <c r="E118" i="1" s="1"/>
  <c r="G192" i="5"/>
  <c r="H135" i="5"/>
  <c r="C25" i="4"/>
  <c r="H25" i="4"/>
  <c r="J25" i="4"/>
  <c r="D79" i="1"/>
  <c r="E79" i="1" s="1"/>
  <c r="E4" i="4"/>
  <c r="E10" i="4" s="1"/>
  <c r="E25" i="4" s="1"/>
  <c r="D52" i="1"/>
  <c r="E52" i="1" s="1"/>
  <c r="D12" i="15"/>
  <c r="F20" i="10" s="1"/>
  <c r="B4" i="16"/>
  <c r="L194" i="5"/>
  <c r="M194" i="5" s="1"/>
  <c r="L69" i="5"/>
  <c r="H39" i="5"/>
  <c r="H127" i="5"/>
  <c r="D103" i="1"/>
  <c r="E103" i="1" s="1"/>
  <c r="D23" i="5"/>
  <c r="D47" i="5" s="1"/>
  <c r="D84" i="5" s="1"/>
  <c r="D131" i="5" s="1"/>
  <c r="D188" i="5" s="1"/>
  <c r="D21" i="5"/>
  <c r="D45" i="5" s="1"/>
  <c r="D82" i="5" s="1"/>
  <c r="D129" i="5" s="1"/>
  <c r="D186" i="5" s="1"/>
  <c r="D95" i="1"/>
  <c r="E95" i="1" s="1"/>
  <c r="G133" i="5"/>
  <c r="G190" i="5" s="1"/>
  <c r="H190" i="5" s="1"/>
  <c r="D107" i="1"/>
  <c r="E107" i="1" s="1"/>
  <c r="D89" i="1"/>
  <c r="E89" i="1" s="1"/>
  <c r="M151" i="5"/>
  <c r="I208" i="5" s="1"/>
  <c r="M208" i="5" s="1"/>
  <c r="L95" i="5"/>
  <c r="M95" i="5" s="1"/>
  <c r="I142" i="5" s="1"/>
  <c r="M147" i="5"/>
  <c r="I204" i="5" s="1"/>
  <c r="M204" i="5" s="1"/>
  <c r="M217" i="5"/>
  <c r="M34" i="5"/>
  <c r="I71" i="5" s="1"/>
  <c r="G123" i="5"/>
  <c r="H123" i="5" s="1"/>
  <c r="M32" i="5"/>
  <c r="I69" i="5" s="1"/>
  <c r="D24" i="5"/>
  <c r="D48" i="5" s="1"/>
  <c r="D85" i="5" s="1"/>
  <c r="D132" i="5" s="1"/>
  <c r="D189" i="5" s="1"/>
  <c r="D19" i="5"/>
  <c r="D43" i="5" s="1"/>
  <c r="D80" i="5" s="1"/>
  <c r="D127" i="5" s="1"/>
  <c r="D184" i="5" s="1"/>
  <c r="D18" i="5"/>
  <c r="D42" i="5" s="1"/>
  <c r="D79" i="5" s="1"/>
  <c r="D126" i="5" s="1"/>
  <c r="D183" i="5" s="1"/>
  <c r="D26" i="5"/>
  <c r="D50" i="5" s="1"/>
  <c r="D87" i="5" s="1"/>
  <c r="D134" i="5" s="1"/>
  <c r="D191" i="5" s="1"/>
  <c r="E116" i="5"/>
  <c r="E173" i="5" s="1"/>
  <c r="L173" i="5" s="1"/>
  <c r="D22" i="5"/>
  <c r="D46" i="5" s="1"/>
  <c r="D83" i="5" s="1"/>
  <c r="D130" i="5" s="1"/>
  <c r="D187" i="5" s="1"/>
  <c r="L93" i="5"/>
  <c r="M93" i="5" s="1"/>
  <c r="I140" i="5" s="1"/>
  <c r="L39" i="5"/>
  <c r="M39" i="5" s="1"/>
  <c r="I76" i="5" s="1"/>
  <c r="D17" i="5"/>
  <c r="D41" i="5" s="1"/>
  <c r="D78" i="5" s="1"/>
  <c r="D125" i="5" s="1"/>
  <c r="D182" i="5" s="1"/>
  <c r="D25" i="5"/>
  <c r="D49" i="5" s="1"/>
  <c r="D86" i="5" s="1"/>
  <c r="D133" i="5" s="1"/>
  <c r="D190" i="5" s="1"/>
  <c r="M31" i="5"/>
  <c r="I68" i="5" s="1"/>
  <c r="M215" i="5"/>
  <c r="M97" i="5"/>
  <c r="I144" i="5" s="1"/>
  <c r="M153" i="5"/>
  <c r="I210" i="5" s="1"/>
  <c r="M210" i="5" s="1"/>
  <c r="L148" i="5"/>
  <c r="M148" i="5" s="1"/>
  <c r="I205" i="5" s="1"/>
  <c r="M205" i="5" s="1"/>
  <c r="H80" i="5"/>
  <c r="H43" i="5"/>
  <c r="M214" i="5"/>
  <c r="L206" i="5"/>
  <c r="L145" i="5"/>
  <c r="M145" i="5" s="1"/>
  <c r="I202" i="5" s="1"/>
  <c r="H69" i="5"/>
  <c r="L202" i="5"/>
  <c r="H116" i="5"/>
  <c r="M152" i="5"/>
  <c r="I209" i="5" s="1"/>
  <c r="M209" i="5" s="1"/>
  <c r="M38" i="5"/>
  <c r="I75" i="5" s="1"/>
  <c r="M146" i="5"/>
  <c r="I203" i="5" s="1"/>
  <c r="M203" i="5" s="1"/>
  <c r="B153" i="1"/>
  <c r="D88" i="1"/>
  <c r="E88" i="1" s="1"/>
  <c r="D101" i="1"/>
  <c r="E101" i="1" s="1"/>
  <c r="D117" i="1"/>
  <c r="E117" i="1" s="1"/>
  <c r="D126" i="1"/>
  <c r="E126" i="1" s="1"/>
  <c r="D124" i="1"/>
  <c r="E124" i="1" s="1"/>
  <c r="D119" i="1"/>
  <c r="E119" i="1" s="1"/>
  <c r="D129" i="1"/>
  <c r="E129" i="1" s="1"/>
  <c r="D76" i="1"/>
  <c r="E76" i="1" s="1"/>
  <c r="D96" i="1"/>
  <c r="E96" i="1" s="1"/>
  <c r="D104" i="1"/>
  <c r="E104" i="1" s="1"/>
  <c r="D77" i="1"/>
  <c r="E77" i="1" s="1"/>
  <c r="D136" i="1"/>
  <c r="E136" i="1" s="1"/>
  <c r="D109" i="1"/>
  <c r="E109" i="1" s="1"/>
  <c r="D82" i="1"/>
  <c r="E82" i="1" s="1"/>
  <c r="D130" i="1"/>
  <c r="E130" i="1" s="1"/>
  <c r="D87" i="1"/>
  <c r="E87" i="1" s="1"/>
  <c r="D105" i="1"/>
  <c r="E105" i="1" s="1"/>
  <c r="D121" i="1"/>
  <c r="E121" i="1" s="1"/>
  <c r="D98" i="1"/>
  <c r="E98" i="1" s="1"/>
  <c r="D57" i="5"/>
  <c r="D61" i="5"/>
  <c r="B51" i="5"/>
  <c r="D56" i="5"/>
  <c r="D60" i="5"/>
  <c r="D54" i="5"/>
  <c r="D63" i="5"/>
  <c r="D59" i="5"/>
  <c r="D55" i="5"/>
  <c r="D58" i="5"/>
  <c r="D62" i="5"/>
  <c r="D78" i="1"/>
  <c r="E78" i="1" s="1"/>
  <c r="M150" i="5"/>
  <c r="I207" i="5" s="1"/>
  <c r="M207" i="5" s="1"/>
  <c r="B41" i="1"/>
  <c r="B3" i="2" s="1"/>
  <c r="D125" i="1"/>
  <c r="E125" i="1" s="1"/>
  <c r="D135" i="1"/>
  <c r="E135" i="1" s="1"/>
  <c r="D80" i="1"/>
  <c r="E80" i="1" s="1"/>
  <c r="D92" i="1"/>
  <c r="E92" i="1" s="1"/>
  <c r="D100" i="1"/>
  <c r="E100" i="1" s="1"/>
  <c r="D108" i="1"/>
  <c r="E108" i="1" s="1"/>
  <c r="D64" i="1"/>
  <c r="E64" i="1" s="1"/>
  <c r="D132" i="1"/>
  <c r="E132" i="1" s="1"/>
  <c r="I8" i="5"/>
  <c r="M8" i="5" s="1"/>
  <c r="I35" i="5" s="1"/>
  <c r="M92" i="5"/>
  <c r="I139" i="5" s="1"/>
  <c r="L94" i="5"/>
  <c r="M94" i="5" s="1"/>
  <c r="I141" i="5" s="1"/>
  <c r="D23" i="1"/>
  <c r="E23" i="1" s="1"/>
  <c r="D131" i="1"/>
  <c r="E131" i="1" s="1"/>
  <c r="M96" i="5"/>
  <c r="I143" i="5" s="1"/>
  <c r="D44" i="5"/>
  <c r="D81" i="5" s="1"/>
  <c r="D128" i="5" s="1"/>
  <c r="D185" i="5" s="1"/>
  <c r="G134" i="5"/>
  <c r="H87" i="5"/>
  <c r="G126" i="5"/>
  <c r="H79" i="5"/>
  <c r="H141" i="5"/>
  <c r="G198" i="5"/>
  <c r="H198" i="5" s="1"/>
  <c r="G118" i="5"/>
  <c r="H71" i="5"/>
  <c r="G130" i="5"/>
  <c r="H83" i="5"/>
  <c r="G129" i="5"/>
  <c r="G186" i="5" s="1"/>
  <c r="H186" i="5" s="1"/>
  <c r="L46" i="5"/>
  <c r="M46" i="5" s="1"/>
  <c r="I83" i="5" s="1"/>
  <c r="G125" i="5"/>
  <c r="H125" i="5" s="1"/>
  <c r="G81" i="5"/>
  <c r="H44" i="5"/>
  <c r="G73" i="5"/>
  <c r="L73" i="5" s="1"/>
  <c r="H36" i="5"/>
  <c r="G84" i="5"/>
  <c r="L84" i="5" s="1"/>
  <c r="H47" i="5"/>
  <c r="G85" i="5"/>
  <c r="H48" i="5"/>
  <c r="M154" i="5"/>
  <c r="I211" i="5" s="1"/>
  <c r="M211" i="5" s="1"/>
  <c r="M135" i="5"/>
  <c r="I192" i="5" s="1"/>
  <c r="L149" i="5"/>
  <c r="M149" i="5" s="1"/>
  <c r="I206" i="5" s="1"/>
  <c r="M219" i="5"/>
  <c r="E82" i="5"/>
  <c r="L45" i="5"/>
  <c r="M45" i="5" s="1"/>
  <c r="I82" i="5" s="1"/>
  <c r="L71" i="5"/>
  <c r="E118" i="5"/>
  <c r="E197" i="5"/>
  <c r="L197" i="5" s="1"/>
  <c r="L140" i="5"/>
  <c r="E199" i="5"/>
  <c r="L199" i="5" s="1"/>
  <c r="L142" i="5"/>
  <c r="E60" i="1"/>
  <c r="B112" i="5"/>
  <c r="K67" i="5"/>
  <c r="E177" i="5"/>
  <c r="F122" i="5"/>
  <c r="L75" i="5"/>
  <c r="E80" i="5"/>
  <c r="L43" i="5"/>
  <c r="M43" i="5" s="1"/>
  <c r="I80" i="5" s="1"/>
  <c r="I6" i="5"/>
  <c r="M6" i="5" s="1"/>
  <c r="I33" i="5" s="1"/>
  <c r="L76" i="5"/>
  <c r="E123" i="5"/>
  <c r="E191" i="5"/>
  <c r="O30" i="5"/>
  <c r="K53" i="5"/>
  <c r="O53" i="5" s="1"/>
  <c r="L138" i="5"/>
  <c r="E195" i="5"/>
  <c r="L195" i="5" s="1"/>
  <c r="G174" i="5"/>
  <c r="H174" i="5" s="1"/>
  <c r="H117" i="5"/>
  <c r="L47" i="5"/>
  <c r="M47" i="5" s="1"/>
  <c r="I84" i="5" s="1"/>
  <c r="L36" i="5"/>
  <c r="D127" i="1"/>
  <c r="E127" i="1" s="1"/>
  <c r="D102" i="1"/>
  <c r="E102" i="1" s="1"/>
  <c r="D120" i="1"/>
  <c r="E120" i="1" s="1"/>
  <c r="M212" i="5"/>
  <c r="L68" i="5"/>
  <c r="D128" i="1"/>
  <c r="E128" i="1" s="1"/>
  <c r="E77" i="5"/>
  <c r="L40" i="5"/>
  <c r="L37" i="5"/>
  <c r="E74" i="5"/>
  <c r="E201" i="5"/>
  <c r="L201" i="5" s="1"/>
  <c r="L144" i="5"/>
  <c r="E72" i="5"/>
  <c r="L35" i="5"/>
  <c r="I13" i="5"/>
  <c r="M13" i="5" s="1"/>
  <c r="I40" i="5" s="1"/>
  <c r="E185" i="5"/>
  <c r="E189" i="5"/>
  <c r="L33" i="5"/>
  <c r="E70" i="5"/>
  <c r="E188" i="5"/>
  <c r="E196" i="5"/>
  <c r="L196" i="5" s="1"/>
  <c r="L139" i="5"/>
  <c r="E198" i="5"/>
  <c r="L198" i="5" s="1"/>
  <c r="L141" i="5"/>
  <c r="L143" i="5"/>
  <c r="E200" i="5"/>
  <c r="L200" i="5" s="1"/>
  <c r="L136" i="5"/>
  <c r="M136" i="5" s="1"/>
  <c r="I193" i="5" s="1"/>
  <c r="F193" i="5"/>
  <c r="L193" i="5" s="1"/>
  <c r="M138" i="5"/>
  <c r="I195" i="5" s="1"/>
  <c r="L87" i="5"/>
  <c r="L83" i="5"/>
  <c r="D56" i="1"/>
  <c r="E56" i="1" s="1"/>
  <c r="D54" i="1"/>
  <c r="E54" i="1" s="1"/>
  <c r="E79" i="5"/>
  <c r="L42" i="5"/>
  <c r="M42" i="5" s="1"/>
  <c r="I79" i="5" s="1"/>
  <c r="L115" i="5"/>
  <c r="E172" i="5"/>
  <c r="L172" i="5" s="1"/>
  <c r="I9" i="5"/>
  <c r="M9" i="5" s="1"/>
  <c r="I36" i="5" s="1"/>
  <c r="E78" i="5"/>
  <c r="L41" i="5"/>
  <c r="M41" i="5" s="1"/>
  <c r="I78" i="5" s="1"/>
  <c r="E86" i="5"/>
  <c r="L49" i="5"/>
  <c r="I10" i="5"/>
  <c r="M10" i="5" s="1"/>
  <c r="I37" i="5" s="1"/>
  <c r="C57" i="1"/>
  <c r="C4" i="2" s="1"/>
  <c r="D47" i="1"/>
  <c r="E187" i="5"/>
  <c r="D75" i="1"/>
  <c r="C110" i="1"/>
  <c r="C9" i="2" s="1"/>
  <c r="F85" i="5"/>
  <c r="L48" i="5"/>
  <c r="M48" i="5" s="1"/>
  <c r="I85" i="5" s="1"/>
  <c r="C71" i="1"/>
  <c r="C7" i="2" s="1"/>
  <c r="D115" i="1"/>
  <c r="C139" i="1"/>
  <c r="F81" i="5"/>
  <c r="L44" i="5"/>
  <c r="M44" i="5" s="1"/>
  <c r="I81" i="5" s="1"/>
  <c r="C25" i="1"/>
  <c r="L50" i="5"/>
  <c r="M50" i="5" s="1"/>
  <c r="I87" i="5" s="1"/>
  <c r="D137" i="1"/>
  <c r="E137" i="1" s="1"/>
  <c r="D67" i="1"/>
  <c r="E67" i="1" s="1"/>
  <c r="E36" i="1" l="1"/>
  <c r="E39" i="1" s="1"/>
  <c r="D39" i="1"/>
  <c r="F25" i="1"/>
  <c r="F57" i="1"/>
  <c r="F4" i="2" s="1"/>
  <c r="F71" i="1"/>
  <c r="F7" i="2" s="1"/>
  <c r="F17" i="15"/>
  <c r="B5" i="2"/>
  <c r="F6" i="10"/>
  <c r="H192" i="5"/>
  <c r="L192" i="5"/>
  <c r="M192" i="5" s="1"/>
  <c r="H133" i="5"/>
  <c r="M69" i="5"/>
  <c r="I116" i="5" s="1"/>
  <c r="B13" i="16"/>
  <c r="E17" i="16" s="1"/>
  <c r="H129" i="5"/>
  <c r="M75" i="5"/>
  <c r="I122" i="5" s="1"/>
  <c r="L116" i="5"/>
  <c r="M144" i="5"/>
  <c r="I201" i="5" s="1"/>
  <c r="M201" i="5" s="1"/>
  <c r="G180" i="5"/>
  <c r="H180" i="5" s="1"/>
  <c r="M71" i="5"/>
  <c r="I118" i="5" s="1"/>
  <c r="M202" i="5"/>
  <c r="M142" i="5"/>
  <c r="I199" i="5" s="1"/>
  <c r="M199" i="5" s="1"/>
  <c r="M76" i="5"/>
  <c r="I123" i="5" s="1"/>
  <c r="M140" i="5"/>
  <c r="I197" i="5" s="1"/>
  <c r="M197" i="5" s="1"/>
  <c r="M139" i="5"/>
  <c r="I196" i="5" s="1"/>
  <c r="M196" i="5" s="1"/>
  <c r="M68" i="5"/>
  <c r="I115" i="5" s="1"/>
  <c r="M115" i="5" s="1"/>
  <c r="I172" i="5" s="1"/>
  <c r="M172" i="5" s="1"/>
  <c r="M206" i="5"/>
  <c r="M36" i="5"/>
  <c r="I73" i="5" s="1"/>
  <c r="M73" i="5" s="1"/>
  <c r="I120" i="5" s="1"/>
  <c r="M37" i="5"/>
  <c r="I74" i="5" s="1"/>
  <c r="M35" i="5"/>
  <c r="I72" i="5" s="1"/>
  <c r="M83" i="5"/>
  <c r="I130" i="5" s="1"/>
  <c r="M143" i="5"/>
  <c r="I200" i="5" s="1"/>
  <c r="M200" i="5" s="1"/>
  <c r="M84" i="5"/>
  <c r="I131" i="5" s="1"/>
  <c r="M49" i="5"/>
  <c r="I86" i="5" s="1"/>
  <c r="C153" i="1"/>
  <c r="C11" i="2" s="1"/>
  <c r="D5" i="7" s="1"/>
  <c r="D103" i="5"/>
  <c r="D107" i="5"/>
  <c r="D101" i="5"/>
  <c r="D110" i="5"/>
  <c r="D106" i="5"/>
  <c r="D102" i="5"/>
  <c r="D105" i="5"/>
  <c r="D109" i="5"/>
  <c r="D104" i="5"/>
  <c r="D108" i="5"/>
  <c r="B98" i="5"/>
  <c r="M141" i="5"/>
  <c r="I198" i="5" s="1"/>
  <c r="M198" i="5" s="1"/>
  <c r="G187" i="5"/>
  <c r="H187" i="5" s="1"/>
  <c r="H130" i="5"/>
  <c r="H134" i="5"/>
  <c r="G191" i="5"/>
  <c r="H191" i="5" s="1"/>
  <c r="G131" i="5"/>
  <c r="H84" i="5"/>
  <c r="G128" i="5"/>
  <c r="H81" i="5"/>
  <c r="H118" i="5"/>
  <c r="G175" i="5"/>
  <c r="H175" i="5" s="1"/>
  <c r="H126" i="5"/>
  <c r="G183" i="5"/>
  <c r="H183" i="5" s="1"/>
  <c r="G182" i="5"/>
  <c r="H182" i="5" s="1"/>
  <c r="L134" i="5"/>
  <c r="M33" i="5"/>
  <c r="I70" i="5" s="1"/>
  <c r="G132" i="5"/>
  <c r="H85" i="5"/>
  <c r="G120" i="5"/>
  <c r="H73" i="5"/>
  <c r="M87" i="5"/>
  <c r="I134" i="5" s="1"/>
  <c r="L130" i="5"/>
  <c r="M195" i="5"/>
  <c r="L82" i="5"/>
  <c r="M82" i="5" s="1"/>
  <c r="I129" i="5" s="1"/>
  <c r="E129" i="5"/>
  <c r="E22" i="1"/>
  <c r="E25" i="1" s="1"/>
  <c r="D25" i="1"/>
  <c r="E115" i="1"/>
  <c r="E139" i="1" s="1"/>
  <c r="D139" i="1"/>
  <c r="F132" i="5"/>
  <c r="L85" i="5"/>
  <c r="M85" i="5" s="1"/>
  <c r="I132" i="5" s="1"/>
  <c r="L78" i="5"/>
  <c r="M78" i="5" s="1"/>
  <c r="I125" i="5" s="1"/>
  <c r="E125" i="5"/>
  <c r="L77" i="5"/>
  <c r="E124" i="5"/>
  <c r="D71" i="1"/>
  <c r="D7" i="2" s="1"/>
  <c r="M193" i="5"/>
  <c r="M40" i="5"/>
  <c r="I77" i="5" s="1"/>
  <c r="E71" i="1"/>
  <c r="E7" i="2" s="1"/>
  <c r="E121" i="5"/>
  <c r="L74" i="5"/>
  <c r="L122" i="5"/>
  <c r="F179" i="5"/>
  <c r="L179" i="5" s="1"/>
  <c r="C8" i="2"/>
  <c r="E117" i="5"/>
  <c r="L70" i="5"/>
  <c r="L80" i="5"/>
  <c r="M80" i="5" s="1"/>
  <c r="I127" i="5" s="1"/>
  <c r="E127" i="5"/>
  <c r="K114" i="5"/>
  <c r="B169" i="5"/>
  <c r="K171" i="5" s="1"/>
  <c r="E47" i="1"/>
  <c r="E57" i="1" s="1"/>
  <c r="E4" i="2" s="1"/>
  <c r="D57" i="1"/>
  <c r="D4" i="2" s="1"/>
  <c r="F128" i="5"/>
  <c r="L81" i="5"/>
  <c r="M81" i="5" s="1"/>
  <c r="I128" i="5" s="1"/>
  <c r="E75" i="1"/>
  <c r="E110" i="1" s="1"/>
  <c r="E9" i="2" s="1"/>
  <c r="D110" i="1"/>
  <c r="D9" i="2" s="1"/>
  <c r="L86" i="5"/>
  <c r="E133" i="5"/>
  <c r="L79" i="5"/>
  <c r="M79" i="5" s="1"/>
  <c r="I126" i="5" s="1"/>
  <c r="E126" i="5"/>
  <c r="L72" i="5"/>
  <c r="E119" i="5"/>
  <c r="F8" i="2"/>
  <c r="D89" i="5"/>
  <c r="D136" i="5" s="1"/>
  <c r="D193" i="5" s="1"/>
  <c r="D90" i="5"/>
  <c r="D137" i="5" s="1"/>
  <c r="D194" i="5" s="1"/>
  <c r="D91" i="5"/>
  <c r="D138" i="5" s="1"/>
  <c r="D195" i="5" s="1"/>
  <c r="D92" i="5"/>
  <c r="D139" i="5" s="1"/>
  <c r="D196" i="5" s="1"/>
  <c r="D93" i="5"/>
  <c r="D140" i="5" s="1"/>
  <c r="D197" i="5" s="1"/>
  <c r="D94" i="5"/>
  <c r="D141" i="5" s="1"/>
  <c r="D198" i="5" s="1"/>
  <c r="D95" i="5"/>
  <c r="D142" i="5" s="1"/>
  <c r="D199" i="5" s="1"/>
  <c r="D96" i="5"/>
  <c r="D143" i="5" s="1"/>
  <c r="D200" i="5" s="1"/>
  <c r="D97" i="5"/>
  <c r="D144" i="5" s="1"/>
  <c r="D201" i="5" s="1"/>
  <c r="L123" i="5"/>
  <c r="E180" i="5"/>
  <c r="K100" i="5"/>
  <c r="O100" i="5" s="1"/>
  <c r="O67" i="5"/>
  <c r="L118" i="5"/>
  <c r="E175" i="5"/>
  <c r="F7" i="1" l="1"/>
  <c r="C7" i="1" s="1"/>
  <c r="D7" i="1" s="1"/>
  <c r="E7" i="1" s="1"/>
  <c r="F11" i="1"/>
  <c r="C11" i="1" s="1"/>
  <c r="D11" i="1" s="1"/>
  <c r="E11" i="1" s="1"/>
  <c r="F5" i="1"/>
  <c r="C5" i="1" s="1"/>
  <c r="D5" i="1" s="1"/>
  <c r="E5" i="1" s="1"/>
  <c r="F13" i="1"/>
  <c r="C13" i="1" s="1"/>
  <c r="D13" i="1" s="1"/>
  <c r="E13" i="1" s="1"/>
  <c r="F10" i="1"/>
  <c r="C10" i="1" s="1"/>
  <c r="D10" i="1" s="1"/>
  <c r="E10" i="1" s="1"/>
  <c r="F14" i="1"/>
  <c r="C14" i="1" s="1"/>
  <c r="D14" i="1" s="1"/>
  <c r="E14" i="1" s="1"/>
  <c r="F8" i="1"/>
  <c r="C8" i="1" s="1"/>
  <c r="D8" i="1" s="1"/>
  <c r="E8" i="1" s="1"/>
  <c r="F12" i="1"/>
  <c r="C12" i="1" s="1"/>
  <c r="D12" i="1" s="1"/>
  <c r="E12" i="1" s="1"/>
  <c r="F9" i="1"/>
  <c r="C9" i="1" s="1"/>
  <c r="D9" i="1" s="1"/>
  <c r="E9" i="1" s="1"/>
  <c r="F6" i="1"/>
  <c r="C6" i="1" s="1"/>
  <c r="D6" i="1" s="1"/>
  <c r="E6" i="1" s="1"/>
  <c r="L191" i="5"/>
  <c r="M116" i="5"/>
  <c r="I173" i="5" s="1"/>
  <c r="M173" i="5" s="1"/>
  <c r="M122" i="5"/>
  <c r="I179" i="5" s="1"/>
  <c r="M179" i="5" s="1"/>
  <c r="M123" i="5"/>
  <c r="I180" i="5" s="1"/>
  <c r="L180" i="5"/>
  <c r="M118" i="5"/>
  <c r="I175" i="5" s="1"/>
  <c r="M72" i="5"/>
  <c r="I119" i="5" s="1"/>
  <c r="M74" i="5"/>
  <c r="I121" i="5" s="1"/>
  <c r="L175" i="5"/>
  <c r="M130" i="5"/>
  <c r="I187" i="5" s="1"/>
  <c r="M70" i="5"/>
  <c r="I117" i="5" s="1"/>
  <c r="C182" i="1"/>
  <c r="M86" i="5"/>
  <c r="I133" i="5" s="1"/>
  <c r="D153" i="1"/>
  <c r="D11" i="2" s="1"/>
  <c r="E5" i="7" s="1"/>
  <c r="D229" i="5"/>
  <c r="D233" i="5"/>
  <c r="D228" i="5"/>
  <c r="D232" i="5"/>
  <c r="B222" i="5"/>
  <c r="D227" i="5"/>
  <c r="D231" i="5"/>
  <c r="D225" i="5"/>
  <c r="D234" i="5"/>
  <c r="D230" i="5"/>
  <c r="D226" i="5"/>
  <c r="D167" i="5"/>
  <c r="D163" i="5"/>
  <c r="D159" i="5"/>
  <c r="D162" i="5"/>
  <c r="D166" i="5"/>
  <c r="D161" i="5"/>
  <c r="D165" i="5"/>
  <c r="B155" i="5"/>
  <c r="D160" i="5"/>
  <c r="D164" i="5"/>
  <c r="D158" i="5"/>
  <c r="H120" i="5"/>
  <c r="G177" i="5"/>
  <c r="L120" i="5"/>
  <c r="M120" i="5" s="1"/>
  <c r="I177" i="5" s="1"/>
  <c r="H131" i="5"/>
  <c r="G188" i="5"/>
  <c r="L131" i="5"/>
  <c r="M131" i="5" s="1"/>
  <c r="I188" i="5" s="1"/>
  <c r="H132" i="5"/>
  <c r="G189" i="5"/>
  <c r="H189" i="5" s="1"/>
  <c r="G185" i="5"/>
  <c r="H185" i="5" s="1"/>
  <c r="H128" i="5"/>
  <c r="L187" i="5"/>
  <c r="M134" i="5"/>
  <c r="I191" i="5" s="1"/>
  <c r="B11" i="2"/>
  <c r="F8" i="10" s="1"/>
  <c r="B182" i="1"/>
  <c r="C12" i="16" s="1"/>
  <c r="E9" i="16" s="1"/>
  <c r="F189" i="5"/>
  <c r="L132" i="5"/>
  <c r="M132" i="5" s="1"/>
  <c r="I189" i="5" s="1"/>
  <c r="L124" i="5"/>
  <c r="E181" i="5"/>
  <c r="L181" i="5" s="1"/>
  <c r="E183" i="5"/>
  <c r="L183" i="5" s="1"/>
  <c r="L126" i="5"/>
  <c r="M126" i="5" s="1"/>
  <c r="I183" i="5" s="1"/>
  <c r="L127" i="5"/>
  <c r="M127" i="5" s="1"/>
  <c r="I184" i="5" s="1"/>
  <c r="E184" i="5"/>
  <c r="L184" i="5" s="1"/>
  <c r="E8" i="2"/>
  <c r="M77" i="5"/>
  <c r="I124" i="5" s="1"/>
  <c r="E176" i="5"/>
  <c r="L176" i="5" s="1"/>
  <c r="L119" i="5"/>
  <c r="E190" i="5"/>
  <c r="L190" i="5" s="1"/>
  <c r="L133" i="5"/>
  <c r="O171" i="5"/>
  <c r="K224" i="5"/>
  <c r="O224" i="5" s="1"/>
  <c r="D145" i="5"/>
  <c r="D202" i="5" s="1"/>
  <c r="D146" i="5"/>
  <c r="D203" i="5" s="1"/>
  <c r="D147" i="5"/>
  <c r="D204" i="5" s="1"/>
  <c r="D148" i="5"/>
  <c r="D205" i="5" s="1"/>
  <c r="D149" i="5"/>
  <c r="D206" i="5" s="1"/>
  <c r="D150" i="5"/>
  <c r="D207" i="5" s="1"/>
  <c r="D151" i="5"/>
  <c r="D208" i="5" s="1"/>
  <c r="D152" i="5"/>
  <c r="D209" i="5" s="1"/>
  <c r="D153" i="5"/>
  <c r="D210" i="5" s="1"/>
  <c r="D154" i="5"/>
  <c r="D211" i="5" s="1"/>
  <c r="B90" i="5"/>
  <c r="B137" i="5" s="1"/>
  <c r="B194" i="5" s="1"/>
  <c r="D88" i="5"/>
  <c r="D135" i="5" s="1"/>
  <c r="D192" i="5" s="1"/>
  <c r="F185" i="5"/>
  <c r="L128" i="5"/>
  <c r="M128" i="5" s="1"/>
  <c r="I185" i="5" s="1"/>
  <c r="K157" i="5"/>
  <c r="O157" i="5" s="1"/>
  <c r="O114" i="5"/>
  <c r="L117" i="5"/>
  <c r="E174" i="5"/>
  <c r="L174" i="5" s="1"/>
  <c r="L121" i="5"/>
  <c r="E178" i="5"/>
  <c r="L178" i="5" s="1"/>
  <c r="E182" i="5"/>
  <c r="L182" i="5" s="1"/>
  <c r="L125" i="5"/>
  <c r="M125" i="5" s="1"/>
  <c r="I182" i="5" s="1"/>
  <c r="D8" i="2"/>
  <c r="E186" i="5"/>
  <c r="L186" i="5" s="1"/>
  <c r="L129" i="5"/>
  <c r="M129" i="5" s="1"/>
  <c r="I186" i="5" s="1"/>
  <c r="E4" i="16" l="1"/>
  <c r="C15" i="1"/>
  <c r="C19" i="1" s="1"/>
  <c r="M191" i="5"/>
  <c r="E8" i="16"/>
  <c r="E7" i="16"/>
  <c r="E5" i="16"/>
  <c r="E11" i="16"/>
  <c r="B185" i="1"/>
  <c r="C6" i="16"/>
  <c r="C8" i="16"/>
  <c r="C4" i="16"/>
  <c r="C11" i="16"/>
  <c r="C7" i="16"/>
  <c r="C9" i="16"/>
  <c r="F9" i="16" s="1"/>
  <c r="C5" i="16"/>
  <c r="C10" i="16"/>
  <c r="E6" i="16"/>
  <c r="E10" i="16"/>
  <c r="M180" i="5"/>
  <c r="M175" i="5"/>
  <c r="M119" i="5"/>
  <c r="I176" i="5" s="1"/>
  <c r="M176" i="5" s="1"/>
  <c r="M121" i="5"/>
  <c r="I178" i="5" s="1"/>
  <c r="M178" i="5" s="1"/>
  <c r="M187" i="5"/>
  <c r="M117" i="5"/>
  <c r="I174" i="5" s="1"/>
  <c r="M174" i="5" s="1"/>
  <c r="M124" i="5"/>
  <c r="I181" i="5" s="1"/>
  <c r="M181" i="5" s="1"/>
  <c r="M183" i="5"/>
  <c r="M133" i="5"/>
  <c r="I190" i="5" s="1"/>
  <c r="M190" i="5" s="1"/>
  <c r="E153" i="1"/>
  <c r="E11" i="2" s="1"/>
  <c r="F5" i="7" s="1"/>
  <c r="D182" i="1"/>
  <c r="M184" i="5"/>
  <c r="L189" i="5"/>
  <c r="M189" i="5" s="1"/>
  <c r="H188" i="5"/>
  <c r="L188" i="5"/>
  <c r="M188" i="5" s="1"/>
  <c r="H177" i="5"/>
  <c r="L177" i="5"/>
  <c r="M177" i="5" s="1"/>
  <c r="M186" i="5"/>
  <c r="L185" i="5"/>
  <c r="M185" i="5" s="1"/>
  <c r="C5" i="7"/>
  <c r="B12" i="2"/>
  <c r="D214" i="5"/>
  <c r="D216" i="5"/>
  <c r="D218" i="5"/>
  <c r="D220" i="5"/>
  <c r="D213" i="5"/>
  <c r="D215" i="5"/>
  <c r="D217" i="5"/>
  <c r="D219" i="5"/>
  <c r="D221" i="5"/>
  <c r="D212" i="5"/>
  <c r="F15" i="1"/>
  <c r="F19" i="1" s="1"/>
  <c r="F41" i="1" s="1"/>
  <c r="M182" i="5"/>
  <c r="C41" i="1" l="1"/>
  <c r="C185" i="1" s="1"/>
  <c r="G9" i="16"/>
  <c r="H9" i="16"/>
  <c r="F6" i="16"/>
  <c r="F10" i="16"/>
  <c r="F11" i="16"/>
  <c r="C13" i="16"/>
  <c r="F4" i="16"/>
  <c r="F8" i="16"/>
  <c r="E13" i="16"/>
  <c r="F7" i="16"/>
  <c r="F5" i="16"/>
  <c r="E182" i="1"/>
  <c r="F153" i="1"/>
  <c r="F3" i="2"/>
  <c r="F5" i="2" s="1"/>
  <c r="D15" i="1"/>
  <c r="D19" i="1" s="1"/>
  <c r="D41" i="1" s="1"/>
  <c r="E15" i="1"/>
  <c r="E19" i="1" s="1"/>
  <c r="E41" i="1" s="1"/>
  <c r="C3" i="7"/>
  <c r="C7" i="7" s="1"/>
  <c r="C13" i="7" s="1"/>
  <c r="C17" i="7" s="1"/>
  <c r="B16" i="2"/>
  <c r="B19" i="2" s="1"/>
  <c r="F7" i="10" s="1"/>
  <c r="C3" i="2" l="1"/>
  <c r="C5" i="2" s="1"/>
  <c r="C12" i="2" s="1"/>
  <c r="C16" i="2" s="1"/>
  <c r="C19" i="2" s="1"/>
  <c r="G7" i="16"/>
  <c r="H7" i="16"/>
  <c r="G11" i="16"/>
  <c r="H11" i="16"/>
  <c r="G5" i="16"/>
  <c r="H5" i="16"/>
  <c r="G4" i="16"/>
  <c r="H4" i="16"/>
  <c r="G6" i="16"/>
  <c r="H6" i="16"/>
  <c r="G8" i="16"/>
  <c r="H8" i="16"/>
  <c r="G10" i="16"/>
  <c r="H10" i="16"/>
  <c r="F13" i="16"/>
  <c r="F11" i="2"/>
  <c r="G5" i="7" s="1"/>
  <c r="F182" i="1"/>
  <c r="F185" i="1" s="1"/>
  <c r="D3" i="2"/>
  <c r="D5" i="2" s="1"/>
  <c r="D12" i="2" s="1"/>
  <c r="D185" i="1"/>
  <c r="E3" i="2"/>
  <c r="E5" i="2" s="1"/>
  <c r="E12" i="2" s="1"/>
  <c r="E185" i="1"/>
  <c r="D3" i="7" l="1"/>
  <c r="D7" i="7" s="1"/>
  <c r="D13" i="7" s="1"/>
  <c r="D17" i="7" s="1"/>
  <c r="F12" i="2"/>
  <c r="G3" i="7" s="1"/>
  <c r="G7" i="7" s="1"/>
  <c r="G13" i="7" s="1"/>
  <c r="G17" i="7" s="1"/>
  <c r="E3" i="7"/>
  <c r="E7" i="7" s="1"/>
  <c r="E13" i="7" s="1"/>
  <c r="E17" i="7" s="1"/>
  <c r="D16" i="2"/>
  <c r="D19" i="2" s="1"/>
  <c r="F3" i="7"/>
  <c r="F7" i="7" s="1"/>
  <c r="F13" i="7" s="1"/>
  <c r="F17" i="7" s="1"/>
  <c r="E16" i="2"/>
  <c r="E19" i="2" s="1"/>
  <c r="F16" i="2" l="1"/>
  <c r="F19" i="2" s="1"/>
</calcChain>
</file>

<file path=xl/sharedStrings.xml><?xml version="1.0" encoding="utf-8"?>
<sst xmlns="http://schemas.openxmlformats.org/spreadsheetml/2006/main" count="564" uniqueCount="263">
  <si>
    <t>Kosten</t>
  </si>
  <si>
    <t>Totaal</t>
  </si>
  <si>
    <t>Resultaat</t>
  </si>
  <si>
    <t>Bruto marge</t>
  </si>
  <si>
    <t>Bedrijfsonkosten</t>
  </si>
  <si>
    <t>Afschrijvingen</t>
  </si>
  <si>
    <t>Bedrijfsresultaat</t>
  </si>
  <si>
    <t>Bruto winst</t>
  </si>
  <si>
    <t>Belastingen</t>
  </si>
  <si>
    <t>Personeel</t>
  </si>
  <si>
    <t>Inkoop</t>
  </si>
  <si>
    <t>Rente</t>
  </si>
  <si>
    <t>Totaal rente</t>
  </si>
  <si>
    <t>Totaal belastingen</t>
  </si>
  <si>
    <t>Totaal bedrijfsonkosten</t>
  </si>
  <si>
    <t>Totaal afschrijvingen</t>
  </si>
  <si>
    <t>Totaal inkoop</t>
  </si>
  <si>
    <t>Omzet</t>
  </si>
  <si>
    <t xml:space="preserve">Rente </t>
  </si>
  <si>
    <t>Netto winst</t>
  </si>
  <si>
    <t>Opbrengsten</t>
  </si>
  <si>
    <t>Reserves</t>
  </si>
  <si>
    <t>Inventaris</t>
  </si>
  <si>
    <t>Crediteuren</t>
  </si>
  <si>
    <t>Debiteuren</t>
  </si>
  <si>
    <t>Balanstotaal</t>
  </si>
  <si>
    <t>Totaal vaste activa</t>
  </si>
  <si>
    <t>Totaal vlottende activa</t>
  </si>
  <si>
    <t>Totaal eigen vermogen</t>
  </si>
  <si>
    <t>Totaal langlopend vreemd vermogen</t>
  </si>
  <si>
    <t>Totaal kortlopend vreemd vermogen</t>
  </si>
  <si>
    <t>Pand</t>
  </si>
  <si>
    <t>Kas</t>
  </si>
  <si>
    <t>Totaal liquide middelen</t>
  </si>
  <si>
    <t>Bank</t>
  </si>
  <si>
    <t>Algemene gegevens</t>
  </si>
  <si>
    <t>Tel. Nr:</t>
  </si>
  <si>
    <t>Adres:</t>
  </si>
  <si>
    <t>E-mail:</t>
  </si>
  <si>
    <t>Contactpersoon:</t>
  </si>
  <si>
    <t>Wijkcentrum:</t>
  </si>
  <si>
    <t>Voorraden</t>
  </si>
  <si>
    <t>Fair value</t>
  </si>
  <si>
    <t>Factor</t>
  </si>
  <si>
    <t>Liquidatiewaarde</t>
  </si>
  <si>
    <t>Onroerend goed</t>
  </si>
  <si>
    <t>*</t>
  </si>
  <si>
    <t>inventaris</t>
  </si>
  <si>
    <t>Voorraden**</t>
  </si>
  <si>
    <t>debiteuren</t>
  </si>
  <si>
    <t>Liquide middelen</t>
  </si>
  <si>
    <t xml:space="preserve">(* 0,7 maal de executiewaarde = 0,7 * 90% van de fair value) </t>
  </si>
  <si>
    <t>(** Crediteuren eerst in mindering gebracht)</t>
  </si>
  <si>
    <t>Totaal vreemd vermogen</t>
  </si>
  <si>
    <t>Totale liquidatiewaarde</t>
  </si>
  <si>
    <t>Dekking</t>
  </si>
  <si>
    <t>Belasting over BRT</t>
  </si>
  <si>
    <t>-</t>
  </si>
  <si>
    <t>+</t>
  </si>
  <si>
    <t>Kasstroom Winst</t>
  </si>
  <si>
    <t>Kasstroom uit operationele activiteiten</t>
  </si>
  <si>
    <t>Investeringen in materiele vaste activa</t>
  </si>
  <si>
    <t>Kasstroom vrij</t>
  </si>
  <si>
    <t>Kasstroomoverzicht</t>
  </si>
  <si>
    <t xml:space="preserve">Zekerhedenoverzicht </t>
  </si>
  <si>
    <t>Contractuele verhuur</t>
  </si>
  <si>
    <t>€</t>
  </si>
  <si>
    <t>Totaal personeelskosten</t>
  </si>
  <si>
    <t>Incidentele verhuur</t>
  </si>
  <si>
    <t>Aantal uren</t>
  </si>
  <si>
    <t>Aantal m²</t>
  </si>
  <si>
    <t>€ per m²/per uur</t>
  </si>
  <si>
    <t>Totaal huur inkomsten</t>
  </si>
  <si>
    <t>Overige kosten</t>
  </si>
  <si>
    <t>Totaal overige kosten</t>
  </si>
  <si>
    <t>Rentes</t>
  </si>
  <si>
    <t>Totaal rentes</t>
  </si>
  <si>
    <t>Gevorderde omzetbelasting (btw) 6%</t>
  </si>
  <si>
    <t>Gevorderde omzetbelasting (btw) 19%</t>
  </si>
  <si>
    <t>Overige opbrengsten</t>
  </si>
  <si>
    <t>Totaal overige opbrengsten</t>
  </si>
  <si>
    <t>Betaalde omzetbelasting (btw) 6%</t>
  </si>
  <si>
    <t>Betaalde omzetbelasting (btw) 19%</t>
  </si>
  <si>
    <t>Inkoopkosten</t>
  </si>
  <si>
    <t>Totaal inkoopkosten</t>
  </si>
  <si>
    <t>Af te dragen belasting</t>
  </si>
  <si>
    <t>Af te dragen omzetbelasting</t>
  </si>
  <si>
    <t>Totaal overige</t>
  </si>
  <si>
    <t>Af-/ toename voorraad</t>
  </si>
  <si>
    <t>Af-/ toename debiteuren</t>
  </si>
  <si>
    <t>Af-/ toename crediteuren</t>
  </si>
  <si>
    <t>Totaal opbrengsten</t>
  </si>
  <si>
    <t>Totaal kosten</t>
  </si>
  <si>
    <t>Resultatenrekening</t>
  </si>
  <si>
    <t>Begin</t>
  </si>
  <si>
    <t>Eind</t>
  </si>
  <si>
    <t>Mutatie</t>
  </si>
  <si>
    <t>Nr.</t>
  </si>
  <si>
    <t>Omschrijving</t>
  </si>
  <si>
    <t>Aanschaf datum</t>
  </si>
  <si>
    <t>Aanschaf waarde</t>
  </si>
  <si>
    <t>Rest waarde</t>
  </si>
  <si>
    <t>Levensduur</t>
  </si>
  <si>
    <t>Boekwaarde begin boekjaar</t>
  </si>
  <si>
    <t>Boekwaarde einde boekjaar</t>
  </si>
  <si>
    <t>D</t>
  </si>
  <si>
    <t>M</t>
  </si>
  <si>
    <t>J</t>
  </si>
  <si>
    <t>Investeringen gedurende het boekjaar</t>
  </si>
  <si>
    <t>Afschrijving</t>
  </si>
  <si>
    <t>%</t>
  </si>
  <si>
    <t>Jaren</t>
  </si>
  <si>
    <t>Boekjaar:</t>
  </si>
  <si>
    <t>Verwachte inflatie CPB</t>
  </si>
  <si>
    <t>Groeicijfers</t>
  </si>
  <si>
    <t>Algemeen</t>
  </si>
  <si>
    <t>Verwachte mutatie kosten G/W/L</t>
  </si>
  <si>
    <t>Verwachte mutatie onderhoudskosten</t>
  </si>
  <si>
    <t>Verwachte mutatie personeelskosten</t>
  </si>
  <si>
    <t>Bar</t>
  </si>
  <si>
    <t>Overige</t>
  </si>
  <si>
    <t>in % over 1 jr.</t>
  </si>
  <si>
    <t>Gebruikersvergoeding opbrengsten</t>
  </si>
  <si>
    <t>Contractuele gebruikersvergoeding</t>
  </si>
  <si>
    <t>Incidentele gebruikersvergoeding</t>
  </si>
  <si>
    <t>Totaal gebruikersvergoeding</t>
  </si>
  <si>
    <t>Mutatie overige opbrengsten:</t>
  </si>
  <si>
    <t>Verwachte mutatie baropbrengsten</t>
  </si>
  <si>
    <t>Baropbrengsten</t>
  </si>
  <si>
    <t>Verwachte mutatie verzekerings-/belasting-/beveiligingskosten</t>
  </si>
  <si>
    <t>Huisvestingskosten:</t>
  </si>
  <si>
    <t>Inkoopkosten:</t>
  </si>
  <si>
    <t>Personeelskosten:</t>
  </si>
  <si>
    <t>Verwachte mutatie administratiekosten</t>
  </si>
  <si>
    <t>Verwachte mutatie representatiekosten</t>
  </si>
  <si>
    <t>Verwachte mutatie kosten telecommunicatie</t>
  </si>
  <si>
    <t>Organisatorische kosten:</t>
  </si>
  <si>
    <t>Alcoholisch</t>
  </si>
  <si>
    <t>Non-alcoholisch</t>
  </si>
  <si>
    <t>Etenswaren</t>
  </si>
  <si>
    <t>Verwachte mutatie overige inkoopkosten</t>
  </si>
  <si>
    <t>Verwachte mutatie inkoopkosten bar</t>
  </si>
  <si>
    <t>Totaal baropbrengsten</t>
  </si>
  <si>
    <t>Activa en Passiva</t>
  </si>
  <si>
    <t>Groei</t>
  </si>
  <si>
    <t>Verzekering/belasting/beveiliging</t>
  </si>
  <si>
    <t>G/W/L</t>
  </si>
  <si>
    <t>Onderhoud</t>
  </si>
  <si>
    <t>Totaal huisvestingskosten</t>
  </si>
  <si>
    <t>Huisvestingskosten</t>
  </si>
  <si>
    <t>Organisatorisch</t>
  </si>
  <si>
    <t>Administratieve kosten</t>
  </si>
  <si>
    <t>Representatiekosten</t>
  </si>
  <si>
    <t>Telecommunicatiekosten</t>
  </si>
  <si>
    <t>Totaal inkomsten</t>
  </si>
  <si>
    <t>Personeelskosten</t>
  </si>
  <si>
    <t>in % over 4 jr.</t>
  </si>
  <si>
    <t>Totaal contractuele huur</t>
  </si>
  <si>
    <t>Totaal incidentele gebruikersvergoeding</t>
  </si>
  <si>
    <t>Maximale bezettingsgraad</t>
  </si>
  <si>
    <t>Ruimte A</t>
  </si>
  <si>
    <t>Ruimte B</t>
  </si>
  <si>
    <t>Ruimte C</t>
  </si>
  <si>
    <t>Ruimte D</t>
  </si>
  <si>
    <t>Ruimte E</t>
  </si>
  <si>
    <t>Ruimte F</t>
  </si>
  <si>
    <t>Ruimte G</t>
  </si>
  <si>
    <t>m2</t>
  </si>
  <si>
    <t>uren bezet</t>
  </si>
  <si>
    <t>Ruimte</t>
  </si>
  <si>
    <t>Verwachte bezettingsgraad 2013</t>
  </si>
  <si>
    <t>Verwachte bezettingsgraad 2017</t>
  </si>
  <si>
    <t>Uren open</t>
  </si>
  <si>
    <t>Bezettingsgraad</t>
  </si>
  <si>
    <t>Totaal personeel</t>
  </si>
  <si>
    <t>Ruimte H</t>
  </si>
  <si>
    <t>Ruimte I</t>
  </si>
  <si>
    <t>Ruimte J</t>
  </si>
  <si>
    <t>A1</t>
  </si>
  <si>
    <t>B1</t>
  </si>
  <si>
    <t>A2</t>
  </si>
  <si>
    <t>B2</t>
  </si>
  <si>
    <t>A3</t>
  </si>
  <si>
    <t>B3</t>
  </si>
  <si>
    <t>A4</t>
  </si>
  <si>
    <t>B4</t>
  </si>
  <si>
    <t>A5</t>
  </si>
  <si>
    <t>B5</t>
  </si>
  <si>
    <t>A6</t>
  </si>
  <si>
    <t>A7</t>
  </si>
  <si>
    <t>A8</t>
  </si>
  <si>
    <t>A9</t>
  </si>
  <si>
    <t>A10</t>
  </si>
  <si>
    <t>A11</t>
  </si>
  <si>
    <t>Ab</t>
  </si>
  <si>
    <t>Ac</t>
  </si>
  <si>
    <t>AB</t>
  </si>
  <si>
    <t>Investeringen</t>
  </si>
  <si>
    <t>Afscrijvingen</t>
  </si>
  <si>
    <t>extra</t>
  </si>
  <si>
    <t>extra2</t>
  </si>
  <si>
    <t>Indirecte kosten</t>
  </si>
  <si>
    <t>Directe kosten</t>
  </si>
  <si>
    <t>Kosten leegstand</t>
  </si>
  <si>
    <t>Kosten per ruimte</t>
  </si>
  <si>
    <t>Leegstand</t>
  </si>
  <si>
    <t>Activity based costing</t>
  </si>
  <si>
    <t>Aantal weken per jaar open</t>
  </si>
  <si>
    <t>Aantal uren per week open (gemiddeld)</t>
  </si>
  <si>
    <t>Aanschafdatum</t>
  </si>
  <si>
    <t>Kosten per uur geopend</t>
  </si>
  <si>
    <t>Kosten per uur bezet</t>
  </si>
  <si>
    <t>Invoer formulier beoordelingsmodel</t>
  </si>
  <si>
    <t>Winst</t>
  </si>
  <si>
    <t>Jaar</t>
  </si>
  <si>
    <t>Brutowinst ter beschikkingstellen van ruimten</t>
  </si>
  <si>
    <t>Brutowinst barexploitatie</t>
  </si>
  <si>
    <t>Vlottende activa</t>
  </si>
  <si>
    <t>Kort vreemd vermogen</t>
  </si>
  <si>
    <t>Gem. betalingstermijn debiteuren</t>
  </si>
  <si>
    <t>Gem. betalingstermijn crediteuren</t>
  </si>
  <si>
    <t>Officiële klachten</t>
  </si>
  <si>
    <t>Vertrokken klanten</t>
  </si>
  <si>
    <t>Nieuwe klanten</t>
  </si>
  <si>
    <t>Doelstellingen aankomende periode</t>
  </si>
  <si>
    <t>Realisatie van gestelde doelstellingen afgelopen periode</t>
  </si>
  <si>
    <t>Betalingstermijn in dagen</t>
  </si>
  <si>
    <t>Vul hier het totaal aantal m² in.</t>
  </si>
  <si>
    <t>Vul hier het betreffende boekjaar in.</t>
  </si>
  <si>
    <t>Vul hier de omzet in, welke is terug te vinden in de resultatenrekening.</t>
  </si>
  <si>
    <t>Vul hier de netto-winst in, welke is terug te vinden in de resultatenrekening.</t>
  </si>
  <si>
    <t>Vul hier de totale kosten minus de inkoopkosten in, welke zijn terug te vinden in de resultatenrekening.</t>
  </si>
  <si>
    <t>Vul hier de omzet minus de inkoopkosten van het ter beschikkingstellen van ruimten in, welke zijn terug te vinden in het kosten-opbrengsten overzicht.</t>
  </si>
  <si>
    <t>Vul hier de omzet minus de inkoopkosten van de barexploitatie in, welke zijn terug te vinden in het kosten-opbrengsten overzicht.</t>
  </si>
  <si>
    <t xml:space="preserve">Vul hier de boekwaarde van de vlottende activa in, op 31-12-"betreffende boekjaar". </t>
  </si>
  <si>
    <t xml:space="preserve">Vul hier de boekwaarde van de voorraden in, op 31-12-"betreffende boekjaar". </t>
  </si>
  <si>
    <t xml:space="preserve">Vul hier de boekwaarde van het kort vreemd vermogen in, op 31-12-"betreffende boekjaar". </t>
  </si>
  <si>
    <t>Vul hier de gerealiseerde gemiddelde betalingstermijn voor debiteuren in.</t>
  </si>
  <si>
    <t>Vul hier de gerealiseerde gemiddelde betalingstermijn voor crediteuren in.</t>
  </si>
  <si>
    <t>Vul hier de bezettingsgraad in voor het betreffende boekjaar.</t>
  </si>
  <si>
    <t>Vul hier het aantal officiële klachten in het betreffende boekjaar in.</t>
  </si>
  <si>
    <t>Vul hier het aantal vertrokken klanten in het betreffende boekjaar in.</t>
  </si>
  <si>
    <t>Vul hier het aantal nieuwe klanten in het betreffende boekjaar in.</t>
  </si>
  <si>
    <t>Formuleer hier ten minste 5 doelstellingen voor de komende periode/boekjaar.</t>
  </si>
  <si>
    <t>Beschrijf of de gestelde doelstellingen voor afgelopen periode/boekjaar zijn gerealiseerd.</t>
  </si>
  <si>
    <t>Passiva</t>
  </si>
  <si>
    <t>Activa</t>
  </si>
  <si>
    <t>Eigen vermogen</t>
  </si>
  <si>
    <t>Vreemd vermogen lang</t>
  </si>
  <si>
    <t>Overige vaste activa</t>
  </si>
  <si>
    <t>Overige vlottende activa</t>
  </si>
  <si>
    <t>Overige liquide middelen</t>
  </si>
  <si>
    <t>Overig vreemd vermogen kort</t>
  </si>
  <si>
    <t>Verwachte boekwaarde op 01-01-</t>
  </si>
  <si>
    <t>van:</t>
  </si>
  <si>
    <t xml:space="preserve">Huur inkomsten </t>
  </si>
  <si>
    <t xml:space="preserve">Verwachte barinkomsten </t>
  </si>
  <si>
    <t xml:space="preserve">Huisvestingskosten </t>
  </si>
  <si>
    <t xml:space="preserve">Balans </t>
  </si>
  <si>
    <t xml:space="preserve"> </t>
  </si>
  <si>
    <t xml:space="preserve">Verwachte bezettingsgraad </t>
  </si>
  <si>
    <t>Verwachte bezettingsgraad</t>
  </si>
  <si>
    <t>Het betreffende boekjaar: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</si>
</sst>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€&quot;\ #,##0.00;&quot;€&quot;\ \-#,##0.00"/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0.0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u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2"/>
      <color indexed="8"/>
      <name val="Times New Roman"/>
      <family val="1"/>
    </font>
    <font>
      <b/>
      <i/>
      <sz val="11"/>
      <color indexed="8"/>
      <name val="Calibri"/>
      <family val="2"/>
    </font>
    <font>
      <b/>
      <sz val="10"/>
      <color indexed="8"/>
      <name val="Arial"/>
      <family val="2"/>
    </font>
    <font>
      <i/>
      <u/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45"/>
      <name val="Calibri"/>
      <family val="2"/>
    </font>
    <font>
      <sz val="11"/>
      <color indexed="26"/>
      <name val="Calibri"/>
      <family val="2"/>
    </font>
    <font>
      <b/>
      <sz val="10"/>
      <color indexed="26"/>
      <name val="Arial"/>
      <family val="2"/>
    </font>
    <font>
      <sz val="18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i/>
      <u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8"/>
      <color indexed="8"/>
      <name val="Calibri"/>
      <family val="2"/>
    </font>
    <font>
      <sz val="8"/>
      <name val="Calibri"/>
      <family val="2"/>
    </font>
    <font>
      <b/>
      <i/>
      <sz val="11"/>
      <color indexed="9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8"/>
      <color theme="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53">
    <xf numFmtId="0" fontId="0" fillId="0" borderId="0" xfId="0"/>
    <xf numFmtId="44" fontId="0" fillId="0" borderId="1" xfId="3" applyFont="1" applyBorder="1"/>
    <xf numFmtId="0" fontId="4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2" xfId="0" applyBorder="1"/>
    <xf numFmtId="0" fontId="2" fillId="0" borderId="0" xfId="0" applyFont="1" applyBorder="1"/>
    <xf numFmtId="164" fontId="1" fillId="0" borderId="0" xfId="4" applyFont="1" applyBorder="1"/>
    <xf numFmtId="0" fontId="0" fillId="0" borderId="2" xfId="0" applyFont="1" applyBorder="1"/>
    <xf numFmtId="44" fontId="2" fillId="0" borderId="0" xfId="3" applyFont="1" applyBorder="1"/>
    <xf numFmtId="44" fontId="0" fillId="0" borderId="0" xfId="3" applyFont="1" applyBorder="1"/>
    <xf numFmtId="0" fontId="0" fillId="0" borderId="0" xfId="0" applyFill="1" applyBorder="1"/>
    <xf numFmtId="44" fontId="0" fillId="0" borderId="0" xfId="3" applyFont="1" applyFill="1" applyBorder="1"/>
    <xf numFmtId="44" fontId="2" fillId="0" borderId="0" xfId="3" applyFont="1" applyFill="1" applyBorder="1"/>
    <xf numFmtId="0" fontId="0" fillId="0" borderId="0" xfId="0" applyFill="1"/>
    <xf numFmtId="0" fontId="0" fillId="0" borderId="1" xfId="0" applyBorder="1"/>
    <xf numFmtId="0" fontId="0" fillId="0" borderId="0" xfId="0" applyFont="1"/>
    <xf numFmtId="44" fontId="1" fillId="0" borderId="0" xfId="3" applyFont="1" applyBorder="1"/>
    <xf numFmtId="0" fontId="10" fillId="0" borderId="3" xfId="2" applyFont="1" applyBorder="1"/>
    <xf numFmtId="0" fontId="10" fillId="0" borderId="3" xfId="2" applyFont="1" applyBorder="1" applyAlignment="1">
      <alignment horizontal="center"/>
    </xf>
    <xf numFmtId="0" fontId="10" fillId="0" borderId="0" xfId="2" applyFont="1" applyBorder="1"/>
    <xf numFmtId="0" fontId="10" fillId="0" borderId="0" xfId="2" applyFont="1"/>
    <xf numFmtId="164" fontId="10" fillId="0" borderId="0" xfId="4" applyFont="1" applyBorder="1"/>
    <xf numFmtId="0" fontId="10" fillId="0" borderId="0" xfId="2" applyFont="1" applyBorder="1" applyAlignment="1">
      <alignment horizontal="center"/>
    </xf>
    <xf numFmtId="164" fontId="10" fillId="0" borderId="2" xfId="4" applyFont="1" applyBorder="1"/>
    <xf numFmtId="0" fontId="10" fillId="0" borderId="2" xfId="2" applyFont="1" applyBorder="1" applyAlignment="1">
      <alignment horizontal="center"/>
    </xf>
    <xf numFmtId="165" fontId="10" fillId="0" borderId="2" xfId="2" applyNumberFormat="1" applyFont="1" applyBorder="1" applyAlignment="1">
      <alignment horizontal="center"/>
    </xf>
    <xf numFmtId="0" fontId="11" fillId="0" borderId="0" xfId="2" applyFont="1"/>
    <xf numFmtId="164" fontId="10" fillId="0" borderId="0" xfId="4" applyFont="1" applyAlignment="1">
      <alignment horizontal="center"/>
    </xf>
    <xf numFmtId="164" fontId="10" fillId="0" borderId="0" xfId="4" applyFont="1"/>
    <xf numFmtId="0" fontId="10" fillId="0" borderId="0" xfId="2" applyFont="1" applyAlignment="1">
      <alignment horizontal="center"/>
    </xf>
    <xf numFmtId="10" fontId="10" fillId="0" borderId="0" xfId="2" applyNumberFormat="1" applyFont="1"/>
    <xf numFmtId="0" fontId="12" fillId="0" borderId="0" xfId="0" applyFont="1"/>
    <xf numFmtId="0" fontId="6" fillId="0" borderId="0" xfId="0" applyFont="1" applyBorder="1"/>
    <xf numFmtId="44" fontId="1" fillId="0" borderId="0" xfId="4" applyNumberFormat="1" applyFont="1" applyBorder="1"/>
    <xf numFmtId="44" fontId="0" fillId="0" borderId="4" xfId="3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6" xfId="0" applyFont="1" applyBorder="1"/>
    <xf numFmtId="0" fontId="2" fillId="0" borderId="6" xfId="0" applyFont="1" applyBorder="1"/>
    <xf numFmtId="0" fontId="0" fillId="0" borderId="11" xfId="0" applyBorder="1"/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2" xfId="0" applyBorder="1" applyProtection="1">
      <protection locked="0"/>
    </xf>
    <xf numFmtId="0" fontId="20" fillId="2" borderId="13" xfId="0" applyFont="1" applyFill="1" applyBorder="1"/>
    <xf numFmtId="0" fontId="16" fillId="2" borderId="14" xfId="0" applyFont="1" applyFill="1" applyBorder="1"/>
    <xf numFmtId="0" fontId="16" fillId="2" borderId="4" xfId="0" applyFont="1" applyFill="1" applyBorder="1"/>
    <xf numFmtId="0" fontId="0" fillId="3" borderId="0" xfId="0" applyFill="1"/>
    <xf numFmtId="0" fontId="22" fillId="2" borderId="14" xfId="0" applyFont="1" applyFill="1" applyBorder="1"/>
    <xf numFmtId="0" fontId="20" fillId="2" borderId="14" xfId="0" applyFont="1" applyFill="1" applyBorder="1"/>
    <xf numFmtId="0" fontId="20" fillId="2" borderId="4" xfId="0" applyFont="1" applyFill="1" applyBorder="1"/>
    <xf numFmtId="0" fontId="10" fillId="0" borderId="15" xfId="2" applyFont="1" applyBorder="1"/>
    <xf numFmtId="0" fontId="10" fillId="0" borderId="16" xfId="2" applyFont="1" applyBorder="1"/>
    <xf numFmtId="0" fontId="11" fillId="0" borderId="6" xfId="2" applyFont="1" applyBorder="1"/>
    <xf numFmtId="164" fontId="10" fillId="0" borderId="10" xfId="2" applyNumberFormat="1" applyFont="1" applyBorder="1"/>
    <xf numFmtId="0" fontId="9" fillId="0" borderId="9" xfId="2" applyFont="1" applyBorder="1"/>
    <xf numFmtId="0" fontId="10" fillId="0" borderId="17" xfId="2" applyFont="1" applyBorder="1"/>
    <xf numFmtId="0" fontId="9" fillId="0" borderId="6" xfId="2" applyFont="1" applyBorder="1"/>
    <xf numFmtId="0" fontId="10" fillId="0" borderId="6" xfId="2" applyFont="1" applyBorder="1"/>
    <xf numFmtId="164" fontId="10" fillId="0" borderId="17" xfId="2" applyNumberFormat="1" applyFont="1" applyBorder="1"/>
    <xf numFmtId="0" fontId="9" fillId="0" borderId="18" xfId="2" applyFont="1" applyBorder="1"/>
    <xf numFmtId="0" fontId="10" fillId="0" borderId="9" xfId="2" applyFont="1" applyBorder="1"/>
    <xf numFmtId="0" fontId="9" fillId="0" borderId="19" xfId="2" applyFont="1" applyBorder="1"/>
    <xf numFmtId="164" fontId="10" fillId="0" borderId="20" xfId="4" applyFont="1" applyBorder="1"/>
    <xf numFmtId="0" fontId="10" fillId="0" borderId="20" xfId="2" applyFont="1" applyBorder="1" applyAlignment="1">
      <alignment horizontal="center"/>
    </xf>
    <xf numFmtId="164" fontId="10" fillId="0" borderId="21" xfId="2" applyNumberFormat="1" applyFont="1" applyBorder="1"/>
    <xf numFmtId="49" fontId="0" fillId="0" borderId="6" xfId="0" applyNumberFormat="1" applyFont="1" applyBorder="1"/>
    <xf numFmtId="49" fontId="0" fillId="0" borderId="6" xfId="0" applyNumberFormat="1" applyBorder="1"/>
    <xf numFmtId="0" fontId="0" fillId="0" borderId="17" xfId="0" applyBorder="1"/>
    <xf numFmtId="164" fontId="0" fillId="0" borderId="10" xfId="0" applyNumberFormat="1" applyBorder="1"/>
    <xf numFmtId="164" fontId="0" fillId="0" borderId="17" xfId="0" applyNumberFormat="1" applyBorder="1"/>
    <xf numFmtId="44" fontId="2" fillId="0" borderId="10" xfId="0" applyNumberFormat="1" applyFont="1" applyBorder="1"/>
    <xf numFmtId="44" fontId="0" fillId="0" borderId="0" xfId="0" applyNumberFormat="1" applyBorder="1"/>
    <xf numFmtId="0" fontId="23" fillId="0" borderId="6" xfId="0" applyFont="1" applyBorder="1"/>
    <xf numFmtId="44" fontId="0" fillId="0" borderId="0" xfId="0" applyNumberFormat="1" applyFont="1" applyBorder="1"/>
    <xf numFmtId="44" fontId="0" fillId="0" borderId="0" xfId="0" applyNumberFormat="1"/>
    <xf numFmtId="0" fontId="0" fillId="0" borderId="22" xfId="0" applyBorder="1"/>
    <xf numFmtId="0" fontId="0" fillId="0" borderId="10" xfId="0" applyFont="1" applyBorder="1"/>
    <xf numFmtId="0" fontId="2" fillId="0" borderId="25" xfId="0" applyFont="1" applyBorder="1"/>
    <xf numFmtId="0" fontId="0" fillId="0" borderId="0" xfId="3" applyNumberFormat="1" applyFont="1" applyBorder="1"/>
    <xf numFmtId="0" fontId="0" fillId="0" borderId="0" xfId="0" applyNumberFormat="1" applyBorder="1"/>
    <xf numFmtId="44" fontId="0" fillId="0" borderId="7" xfId="3" applyFont="1" applyBorder="1"/>
    <xf numFmtId="0" fontId="0" fillId="0" borderId="0" xfId="0" applyFill="1" applyBorder="1" applyProtection="1">
      <protection locked="0"/>
    </xf>
    <xf numFmtId="0" fontId="17" fillId="0" borderId="0" xfId="0" applyFont="1" applyFill="1"/>
    <xf numFmtId="0" fontId="18" fillId="0" borderId="0" xfId="0" applyFont="1" applyFill="1"/>
    <xf numFmtId="44" fontId="0" fillId="0" borderId="0" xfId="3" applyNumberFormat="1" applyFont="1" applyBorder="1"/>
    <xf numFmtId="44" fontId="4" fillId="0" borderId="0" xfId="3" applyNumberFormat="1" applyFont="1" applyBorder="1"/>
    <xf numFmtId="44" fontId="4" fillId="0" borderId="0" xfId="3" applyNumberFormat="1" applyFont="1" applyFill="1" applyBorder="1"/>
    <xf numFmtId="44" fontId="0" fillId="0" borderId="0" xfId="3" applyNumberFormat="1" applyFont="1" applyFill="1" applyBorder="1"/>
    <xf numFmtId="44" fontId="2" fillId="0" borderId="0" xfId="3" applyNumberFormat="1" applyFont="1" applyFill="1" applyBorder="1"/>
    <xf numFmtId="0" fontId="0" fillId="0" borderId="0" xfId="0" applyFont="1" applyFill="1" applyBorder="1"/>
    <xf numFmtId="0" fontId="0" fillId="0" borderId="2" xfId="0" applyFont="1" applyFill="1" applyBorder="1"/>
    <xf numFmtId="164" fontId="1" fillId="0" borderId="0" xfId="4" applyFont="1" applyFill="1" applyBorder="1"/>
    <xf numFmtId="44" fontId="0" fillId="0" borderId="0" xfId="0" applyNumberFormat="1" applyFont="1" applyFill="1" applyBorder="1"/>
    <xf numFmtId="164" fontId="0" fillId="0" borderId="0" xfId="0" applyNumberFormat="1" applyFont="1" applyFill="1" applyBorder="1"/>
    <xf numFmtId="44" fontId="1" fillId="0" borderId="0" xfId="3" applyFont="1" applyFill="1" applyBorder="1"/>
    <xf numFmtId="44" fontId="0" fillId="0" borderId="0" xfId="0" applyNumberForma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164" fontId="2" fillId="0" borderId="0" xfId="4" applyFont="1" applyFill="1" applyBorder="1"/>
    <xf numFmtId="0" fontId="22" fillId="0" borderId="0" xfId="0" applyFont="1" applyFill="1" applyBorder="1"/>
    <xf numFmtId="44" fontId="22" fillId="0" borderId="0" xfId="3" applyFont="1" applyFill="1" applyBorder="1"/>
    <xf numFmtId="164" fontId="4" fillId="0" borderId="0" xfId="4" applyFont="1" applyFill="1" applyBorder="1"/>
    <xf numFmtId="44" fontId="2" fillId="0" borderId="0" xfId="3" applyFont="1" applyFill="1" applyBorder="1" applyProtection="1"/>
    <xf numFmtId="44" fontId="22" fillId="0" borderId="0" xfId="0" applyNumberFormat="1" applyFont="1" applyFill="1" applyBorder="1"/>
    <xf numFmtId="164" fontId="0" fillId="0" borderId="0" xfId="0" applyNumberFormat="1" applyFill="1" applyBorder="1"/>
    <xf numFmtId="164" fontId="4" fillId="0" borderId="0" xfId="0" applyNumberFormat="1" applyFont="1" applyFill="1" applyBorder="1"/>
    <xf numFmtId="44" fontId="0" fillId="0" borderId="2" xfId="3" applyFont="1" applyBorder="1"/>
    <xf numFmtId="44" fontId="2" fillId="0" borderId="3" xfId="3" applyFont="1" applyBorder="1"/>
    <xf numFmtId="0" fontId="0" fillId="0" borderId="2" xfId="0" applyNumberFormat="1" applyBorder="1"/>
    <xf numFmtId="0" fontId="0" fillId="0" borderId="2" xfId="3" applyNumberFormat="1" applyFont="1" applyBorder="1"/>
    <xf numFmtId="0" fontId="25" fillId="0" borderId="17" xfId="0" applyFont="1" applyBorder="1"/>
    <xf numFmtId="0" fontId="0" fillId="0" borderId="10" xfId="3" applyNumberFormat="1" applyFont="1" applyBorder="1"/>
    <xf numFmtId="44" fontId="0" fillId="0" borderId="10" xfId="0" applyNumberFormat="1" applyBorder="1"/>
    <xf numFmtId="0" fontId="2" fillId="0" borderId="15" xfId="0" applyFont="1" applyBorder="1"/>
    <xf numFmtId="0" fontId="0" fillId="0" borderId="17" xfId="3" applyNumberFormat="1" applyFont="1" applyBorder="1"/>
    <xf numFmtId="49" fontId="2" fillId="0" borderId="15" xfId="0" applyNumberFormat="1" applyFont="1" applyBorder="1"/>
    <xf numFmtId="44" fontId="2" fillId="0" borderId="16" xfId="3" applyFont="1" applyBorder="1"/>
    <xf numFmtId="44" fontId="0" fillId="0" borderId="10" xfId="0" applyNumberFormat="1" applyFont="1" applyBorder="1"/>
    <xf numFmtId="0" fontId="2" fillId="0" borderId="19" xfId="0" applyFont="1" applyBorder="1"/>
    <xf numFmtId="44" fontId="2" fillId="0" borderId="20" xfId="0" applyNumberFormat="1" applyFont="1" applyBorder="1"/>
    <xf numFmtId="0" fontId="0" fillId="2" borderId="14" xfId="0" applyFill="1" applyBorder="1"/>
    <xf numFmtId="0" fontId="0" fillId="2" borderId="4" xfId="0" applyFill="1" applyBorder="1"/>
    <xf numFmtId="0" fontId="24" fillId="2" borderId="14" xfId="0" applyFont="1" applyFill="1" applyBorder="1"/>
    <xf numFmtId="0" fontId="24" fillId="2" borderId="4" xfId="0" applyFont="1" applyFill="1" applyBorder="1"/>
    <xf numFmtId="44" fontId="2" fillId="0" borderId="12" xfId="0" applyNumberFormat="1" applyFont="1" applyBorder="1"/>
    <xf numFmtId="0" fontId="16" fillId="4" borderId="29" xfId="0" applyFont="1" applyFill="1" applyBorder="1" applyAlignment="1">
      <alignment horizontal="center"/>
    </xf>
    <xf numFmtId="0" fontId="26" fillId="4" borderId="30" xfId="0" applyFont="1" applyFill="1" applyBorder="1" applyAlignment="1">
      <alignment horizontal="center"/>
    </xf>
    <xf numFmtId="0" fontId="26" fillId="4" borderId="31" xfId="0" applyFont="1" applyFill="1" applyBorder="1" applyAlignment="1">
      <alignment horizontal="center"/>
    </xf>
    <xf numFmtId="44" fontId="1" fillId="0" borderId="1" xfId="3" applyFont="1" applyBorder="1"/>
    <xf numFmtId="0" fontId="26" fillId="4" borderId="32" xfId="0" applyFont="1" applyFill="1" applyBorder="1" applyAlignment="1">
      <alignment horizontal="center"/>
    </xf>
    <xf numFmtId="0" fontId="16" fillId="4" borderId="31" xfId="0" applyFont="1" applyFill="1" applyBorder="1" applyAlignment="1">
      <alignment horizontal="center"/>
    </xf>
    <xf numFmtId="0" fontId="0" fillId="0" borderId="1" xfId="0" applyFont="1" applyBorder="1"/>
    <xf numFmtId="44" fontId="2" fillId="0" borderId="33" xfId="3" applyFont="1" applyBorder="1"/>
    <xf numFmtId="49" fontId="5" fillId="0" borderId="13" xfId="0" applyNumberFormat="1" applyFont="1" applyBorder="1"/>
    <xf numFmtId="44" fontId="2" fillId="0" borderId="5" xfId="3" applyFont="1" applyBorder="1"/>
    <xf numFmtId="49" fontId="2" fillId="0" borderId="13" xfId="0" applyNumberFormat="1" applyFont="1" applyBorder="1"/>
    <xf numFmtId="0" fontId="2" fillId="0" borderId="5" xfId="0" applyFont="1" applyBorder="1"/>
    <xf numFmtId="49" fontId="7" fillId="0" borderId="13" xfId="0" applyNumberFormat="1" applyFont="1" applyBorder="1"/>
    <xf numFmtId="44" fontId="2" fillId="0" borderId="4" xfId="3" applyFont="1" applyBorder="1"/>
    <xf numFmtId="49" fontId="6" fillId="0" borderId="13" xfId="0" applyNumberFormat="1" applyFont="1" applyBorder="1"/>
    <xf numFmtId="44" fontId="2" fillId="0" borderId="14" xfId="3" applyFont="1" applyBorder="1"/>
    <xf numFmtId="0" fontId="26" fillId="4" borderId="34" xfId="0" applyFont="1" applyFill="1" applyBorder="1" applyAlignment="1">
      <alignment horizontal="center"/>
    </xf>
    <xf numFmtId="44" fontId="0" fillId="0" borderId="35" xfId="3" applyFont="1" applyBorder="1"/>
    <xf numFmtId="44" fontId="2" fillId="0" borderId="36" xfId="3" applyFont="1" applyBorder="1"/>
    <xf numFmtId="0" fontId="0" fillId="0" borderId="35" xfId="0" applyBorder="1"/>
    <xf numFmtId="0" fontId="26" fillId="4" borderId="29" xfId="0" applyFont="1" applyFill="1" applyBorder="1" applyAlignment="1">
      <alignment horizontal="center"/>
    </xf>
    <xf numFmtId="0" fontId="0" fillId="0" borderId="14" xfId="0" applyBorder="1"/>
    <xf numFmtId="44" fontId="0" fillId="0" borderId="14" xfId="3" applyFont="1" applyBorder="1"/>
    <xf numFmtId="44" fontId="0" fillId="0" borderId="37" xfId="3" applyFont="1" applyBorder="1"/>
    <xf numFmtId="44" fontId="0" fillId="5" borderId="35" xfId="0" applyNumberFormat="1" applyFill="1" applyBorder="1"/>
    <xf numFmtId="0" fontId="0" fillId="5" borderId="36" xfId="0" applyFill="1" applyBorder="1" applyAlignment="1">
      <alignment horizontal="center"/>
    </xf>
    <xf numFmtId="0" fontId="0" fillId="5" borderId="14" xfId="0" applyFill="1" applyBorder="1" applyAlignment="1">
      <alignment horizontal="center" wrapText="1"/>
    </xf>
    <xf numFmtId="0" fontId="0" fillId="5" borderId="36" xfId="0" applyFill="1" applyBorder="1" applyAlignment="1">
      <alignment horizontal="center" wrapText="1"/>
    </xf>
    <xf numFmtId="0" fontId="4" fillId="0" borderId="35" xfId="0" applyFont="1" applyBorder="1"/>
    <xf numFmtId="0" fontId="4" fillId="0" borderId="38" xfId="0" applyFont="1" applyBorder="1"/>
    <xf numFmtId="44" fontId="4" fillId="0" borderId="0" xfId="3" applyFont="1" applyBorder="1"/>
    <xf numFmtId="0" fontId="4" fillId="0" borderId="37" xfId="0" applyFont="1" applyBorder="1"/>
    <xf numFmtId="0" fontId="26" fillId="5" borderId="36" xfId="0" applyFont="1" applyFill="1" applyBorder="1" applyAlignment="1">
      <alignment horizontal="center"/>
    </xf>
    <xf numFmtId="0" fontId="26" fillId="5" borderId="36" xfId="0" applyFont="1" applyFill="1" applyBorder="1" applyAlignment="1">
      <alignment horizontal="center" wrapText="1"/>
    </xf>
    <xf numFmtId="0" fontId="2" fillId="2" borderId="8" xfId="0" applyFont="1" applyFill="1" applyBorder="1"/>
    <xf numFmtId="0" fontId="4" fillId="0" borderId="39" xfId="0" applyFont="1" applyBorder="1"/>
    <xf numFmtId="10" fontId="0" fillId="5" borderId="35" xfId="1" applyNumberFormat="1" applyFont="1" applyFill="1" applyBorder="1"/>
    <xf numFmtId="164" fontId="1" fillId="0" borderId="35" xfId="4" applyFont="1" applyBorder="1"/>
    <xf numFmtId="164" fontId="2" fillId="0" borderId="35" xfId="4" applyFont="1" applyBorder="1"/>
    <xf numFmtId="164" fontId="1" fillId="0" borderId="37" xfId="4" applyFont="1" applyBorder="1"/>
    <xf numFmtId="164" fontId="1" fillId="0" borderId="41" xfId="4" applyFont="1" applyBorder="1"/>
    <xf numFmtId="0" fontId="0" fillId="0" borderId="41" xfId="0" applyBorder="1"/>
    <xf numFmtId="164" fontId="2" fillId="0" borderId="41" xfId="4" applyFont="1" applyBorder="1"/>
    <xf numFmtId="164" fontId="1" fillId="0" borderId="42" xfId="4" applyFont="1" applyBorder="1"/>
    <xf numFmtId="0" fontId="0" fillId="0" borderId="43" xfId="0" applyBorder="1"/>
    <xf numFmtId="0" fontId="0" fillId="0" borderId="45" xfId="0" applyBorder="1"/>
    <xf numFmtId="0" fontId="13" fillId="0" borderId="45" xfId="0" applyFont="1" applyFill="1" applyBorder="1"/>
    <xf numFmtId="0" fontId="6" fillId="0" borderId="45" xfId="0" applyFont="1" applyBorder="1"/>
    <xf numFmtId="0" fontId="13" fillId="0" borderId="45" xfId="0" applyFont="1" applyBorder="1"/>
    <xf numFmtId="0" fontId="6" fillId="0" borderId="46" xfId="0" applyFont="1" applyBorder="1"/>
    <xf numFmtId="164" fontId="1" fillId="0" borderId="1" xfId="4" applyFont="1" applyBorder="1"/>
    <xf numFmtId="164" fontId="2" fillId="0" borderId="1" xfId="4" applyFont="1" applyBorder="1"/>
    <xf numFmtId="164" fontId="1" fillId="0" borderId="22" xfId="4" applyFont="1" applyBorder="1"/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42" fontId="5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5" borderId="33" xfId="0" applyFill="1" applyBorder="1" applyAlignment="1">
      <alignment horizontal="center" wrapText="1"/>
    </xf>
    <xf numFmtId="0" fontId="26" fillId="5" borderId="14" xfId="0" applyFont="1" applyFill="1" applyBorder="1" applyAlignment="1">
      <alignment horizontal="center" wrapText="1"/>
    </xf>
    <xf numFmtId="0" fontId="2" fillId="2" borderId="4" xfId="0" applyFont="1" applyFill="1" applyBorder="1"/>
    <xf numFmtId="0" fontId="2" fillId="0" borderId="0" xfId="0" applyFont="1"/>
    <xf numFmtId="0" fontId="22" fillId="2" borderId="4" xfId="0" applyFont="1" applyFill="1" applyBorder="1"/>
    <xf numFmtId="0" fontId="22" fillId="2" borderId="14" xfId="0" applyFont="1" applyFill="1" applyBorder="1" applyAlignment="1">
      <alignment horizontal="center"/>
    </xf>
    <xf numFmtId="0" fontId="4" fillId="5" borderId="33" xfId="0" applyNumberFormat="1" applyFont="1" applyFill="1" applyBorder="1" applyAlignment="1">
      <alignment horizontal="center" wrapText="1"/>
    </xf>
    <xf numFmtId="164" fontId="1" fillId="0" borderId="10" xfId="4" applyFont="1" applyBorder="1"/>
    <xf numFmtId="0" fontId="22" fillId="2" borderId="8" xfId="0" applyFont="1" applyFill="1" applyBorder="1" applyAlignment="1"/>
    <xf numFmtId="0" fontId="4" fillId="5" borderId="47" xfId="0" applyNumberFormat="1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0" fontId="19" fillId="2" borderId="14" xfId="0" applyFont="1" applyFill="1" applyBorder="1"/>
    <xf numFmtId="0" fontId="19" fillId="2" borderId="4" xfId="0" applyFont="1" applyFill="1" applyBorder="1"/>
    <xf numFmtId="0" fontId="21" fillId="2" borderId="13" xfId="0" applyFont="1" applyFill="1" applyBorder="1"/>
    <xf numFmtId="0" fontId="21" fillId="2" borderId="14" xfId="0" applyFont="1" applyFill="1" applyBorder="1"/>
    <xf numFmtId="0" fontId="21" fillId="2" borderId="4" xfId="0" applyFont="1" applyFill="1" applyBorder="1"/>
    <xf numFmtId="44" fontId="21" fillId="2" borderId="4" xfId="3" applyFont="1" applyFill="1" applyBorder="1"/>
    <xf numFmtId="0" fontId="21" fillId="2" borderId="33" xfId="0" applyFont="1" applyFill="1" applyBorder="1" applyAlignment="1"/>
    <xf numFmtId="0" fontId="22" fillId="2" borderId="13" xfId="0" applyFont="1" applyFill="1" applyBorder="1"/>
    <xf numFmtId="0" fontId="21" fillId="2" borderId="4" xfId="0" applyFont="1" applyFill="1" applyBorder="1" applyAlignment="1"/>
    <xf numFmtId="0" fontId="14" fillId="0" borderId="0" xfId="0" applyFont="1" applyFill="1" applyBorder="1" applyAlignment="1"/>
    <xf numFmtId="0" fontId="0" fillId="0" borderId="0" xfId="0" applyFill="1" applyBorder="1" applyAlignment="1"/>
    <xf numFmtId="0" fontId="0" fillId="4" borderId="0" xfId="0" applyFill="1" applyBorder="1" applyAlignment="1" applyProtection="1">
      <alignment horizontal="center"/>
      <protection locked="0"/>
    </xf>
    <xf numFmtId="0" fontId="0" fillId="2" borderId="8" xfId="0" applyFill="1" applyBorder="1"/>
    <xf numFmtId="0" fontId="0" fillId="2" borderId="24" xfId="0" applyFill="1" applyBorder="1"/>
    <xf numFmtId="0" fontId="22" fillId="2" borderId="6" xfId="0" applyFont="1" applyFill="1" applyBorder="1"/>
    <xf numFmtId="0" fontId="22" fillId="2" borderId="0" xfId="0" applyFont="1" applyFill="1" applyBorder="1"/>
    <xf numFmtId="0" fontId="16" fillId="2" borderId="0" xfId="0" applyFont="1" applyFill="1" applyBorder="1"/>
    <xf numFmtId="0" fontId="16" fillId="2" borderId="10" xfId="0" applyFont="1" applyFill="1" applyBorder="1"/>
    <xf numFmtId="0" fontId="2" fillId="2" borderId="14" xfId="0" applyFont="1" applyFill="1" applyBorder="1"/>
    <xf numFmtId="0" fontId="0" fillId="4" borderId="0" xfId="0" applyFill="1" applyBorder="1"/>
    <xf numFmtId="0" fontId="16" fillId="2" borderId="48" xfId="0" applyFont="1" applyFill="1" applyBorder="1"/>
    <xf numFmtId="0" fontId="16" fillId="4" borderId="30" xfId="0" applyFont="1" applyFill="1" applyBorder="1"/>
    <xf numFmtId="0" fontId="16" fillId="4" borderId="31" xfId="0" applyFont="1" applyFill="1" applyBorder="1"/>
    <xf numFmtId="0" fontId="16" fillId="4" borderId="22" xfId="0" applyFont="1" applyFill="1" applyBorder="1"/>
    <xf numFmtId="0" fontId="16" fillId="4" borderId="3" xfId="0" applyFont="1" applyFill="1" applyBorder="1"/>
    <xf numFmtId="0" fontId="16" fillId="4" borderId="44" xfId="0" applyFont="1" applyFill="1" applyBorder="1"/>
    <xf numFmtId="44" fontId="0" fillId="2" borderId="14" xfId="0" applyNumberFormat="1" applyFill="1" applyBorder="1"/>
    <xf numFmtId="0" fontId="4" fillId="0" borderId="6" xfId="0" applyFont="1" applyBorder="1"/>
    <xf numFmtId="0" fontId="0" fillId="4" borderId="0" xfId="0" applyFill="1"/>
    <xf numFmtId="0" fontId="16" fillId="2" borderId="13" xfId="0" applyFont="1" applyFill="1" applyBorder="1" applyAlignment="1"/>
    <xf numFmtId="0" fontId="16" fillId="2" borderId="14" xfId="0" applyFont="1" applyFill="1" applyBorder="1" applyAlignment="1"/>
    <xf numFmtId="0" fontId="16" fillId="2" borderId="4" xfId="0" applyFont="1" applyFill="1" applyBorder="1" applyAlignment="1"/>
    <xf numFmtId="0" fontId="0" fillId="4" borderId="10" xfId="0" applyFill="1" applyBorder="1"/>
    <xf numFmtId="10" fontId="0" fillId="4" borderId="25" xfId="0" applyNumberFormat="1" applyFill="1" applyBorder="1"/>
    <xf numFmtId="10" fontId="0" fillId="4" borderId="41" xfId="0" applyNumberFormat="1" applyFill="1" applyBorder="1"/>
    <xf numFmtId="10" fontId="0" fillId="4" borderId="10" xfId="0" applyNumberFormat="1" applyFill="1" applyBorder="1"/>
    <xf numFmtId="44" fontId="0" fillId="4" borderId="4" xfId="3" applyFont="1" applyFill="1" applyBorder="1"/>
    <xf numFmtId="44" fontId="0" fillId="4" borderId="51" xfId="3" applyFont="1" applyFill="1" applyBorder="1" applyProtection="1">
      <protection locked="0"/>
    </xf>
    <xf numFmtId="44" fontId="0" fillId="4" borderId="52" xfId="3" applyFont="1" applyFill="1" applyBorder="1" applyProtection="1">
      <protection locked="0"/>
    </xf>
    <xf numFmtId="0" fontId="0" fillId="4" borderId="36" xfId="0" applyFill="1" applyBorder="1"/>
    <xf numFmtId="0" fontId="0" fillId="4" borderId="5" xfId="0" applyFill="1" applyBorder="1"/>
    <xf numFmtId="44" fontId="0" fillId="4" borderId="51" xfId="3" applyFont="1" applyFill="1" applyBorder="1"/>
    <xf numFmtId="0" fontId="0" fillId="4" borderId="6" xfId="0" applyFill="1" applyBorder="1"/>
    <xf numFmtId="44" fontId="0" fillId="4" borderId="10" xfId="3" applyFont="1" applyFill="1" applyBorder="1" applyProtection="1">
      <protection locked="0"/>
    </xf>
    <xf numFmtId="44" fontId="0" fillId="4" borderId="56" xfId="3" applyFont="1" applyFill="1" applyBorder="1" applyProtection="1">
      <protection locked="0"/>
    </xf>
    <xf numFmtId="0" fontId="0" fillId="4" borderId="52" xfId="0" applyFill="1" applyBorder="1"/>
    <xf numFmtId="0" fontId="0" fillId="4" borderId="11" xfId="0" applyFill="1" applyBorder="1"/>
    <xf numFmtId="0" fontId="0" fillId="4" borderId="7" xfId="0" applyFill="1" applyBorder="1"/>
    <xf numFmtId="44" fontId="0" fillId="4" borderId="12" xfId="3" applyFont="1" applyFill="1" applyBorder="1" applyProtection="1">
      <protection locked="0"/>
    </xf>
    <xf numFmtId="0" fontId="26" fillId="4" borderId="11" xfId="0" applyFont="1" applyFill="1" applyBorder="1" applyAlignment="1">
      <alignment horizontal="center"/>
    </xf>
    <xf numFmtId="0" fontId="26" fillId="4" borderId="37" xfId="0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 wrapText="1"/>
    </xf>
    <xf numFmtId="0" fontId="26" fillId="4" borderId="4" xfId="0" applyFont="1" applyFill="1" applyBorder="1" applyAlignment="1">
      <alignment horizontal="center" wrapText="1"/>
    </xf>
    <xf numFmtId="0" fontId="0" fillId="4" borderId="13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36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26" fillId="4" borderId="13" xfId="0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/>
    </xf>
    <xf numFmtId="0" fontId="0" fillId="4" borderId="29" xfId="0" applyFont="1" applyFill="1" applyBorder="1"/>
    <xf numFmtId="0" fontId="0" fillId="4" borderId="15" xfId="0" applyFont="1" applyFill="1" applyBorder="1"/>
    <xf numFmtId="0" fontId="0" fillId="4" borderId="11" xfId="0" applyFont="1" applyFill="1" applyBorder="1"/>
    <xf numFmtId="0" fontId="16" fillId="4" borderId="7" xfId="0" applyFont="1" applyFill="1" applyBorder="1"/>
    <xf numFmtId="0" fontId="28" fillId="2" borderId="14" xfId="0" applyFont="1" applyFill="1" applyBorder="1"/>
    <xf numFmtId="0" fontId="28" fillId="2" borderId="4" xfId="0" applyFont="1" applyFill="1" applyBorder="1"/>
    <xf numFmtId="44" fontId="0" fillId="0" borderId="10" xfId="3" applyNumberFormat="1" applyFont="1" applyBorder="1"/>
    <xf numFmtId="44" fontId="0" fillId="4" borderId="33" xfId="3" applyFont="1" applyFill="1" applyBorder="1" applyProtection="1">
      <protection locked="0"/>
    </xf>
    <xf numFmtId="44" fontId="0" fillId="0" borderId="58" xfId="0" applyNumberFormat="1" applyBorder="1"/>
    <xf numFmtId="44" fontId="22" fillId="2" borderId="4" xfId="0" applyNumberFormat="1" applyFont="1" applyFill="1" applyBorder="1"/>
    <xf numFmtId="10" fontId="0" fillId="4" borderId="0" xfId="0" applyNumberFormat="1" applyFill="1"/>
    <xf numFmtId="0" fontId="0" fillId="4" borderId="13" xfId="0" applyFill="1" applyBorder="1"/>
    <xf numFmtId="0" fontId="0" fillId="4" borderId="14" xfId="0" applyFill="1" applyBorder="1" applyAlignment="1">
      <alignment horizontal="right"/>
    </xf>
    <xf numFmtId="0" fontId="0" fillId="4" borderId="43" xfId="0" applyFill="1" applyBorder="1"/>
    <xf numFmtId="10" fontId="0" fillId="4" borderId="45" xfId="0" applyNumberFormat="1" applyFill="1" applyBorder="1"/>
    <xf numFmtId="10" fontId="0" fillId="4" borderId="46" xfId="0" applyNumberFormat="1" applyFill="1" applyBorder="1"/>
    <xf numFmtId="0" fontId="13" fillId="0" borderId="6" xfId="0" applyFont="1" applyBorder="1"/>
    <xf numFmtId="0" fontId="2" fillId="0" borderId="18" xfId="0" applyFont="1" applyBorder="1"/>
    <xf numFmtId="44" fontId="2" fillId="0" borderId="59" xfId="3" applyFont="1" applyBorder="1"/>
    <xf numFmtId="44" fontId="2" fillId="0" borderId="58" xfId="3" applyFont="1" applyBorder="1"/>
    <xf numFmtId="0" fontId="0" fillId="0" borderId="59" xfId="3" applyNumberFormat="1" applyFont="1" applyBorder="1"/>
    <xf numFmtId="0" fontId="0" fillId="0" borderId="58" xfId="3" applyNumberFormat="1" applyFont="1" applyBorder="1"/>
    <xf numFmtId="49" fontId="0" fillId="0" borderId="9" xfId="0" applyNumberFormat="1" applyBorder="1"/>
    <xf numFmtId="43" fontId="0" fillId="0" borderId="6" xfId="0" applyNumberFormat="1" applyFont="1" applyBorder="1"/>
    <xf numFmtId="44" fontId="0" fillId="0" borderId="2" xfId="0" applyNumberFormat="1" applyBorder="1"/>
    <xf numFmtId="44" fontId="0" fillId="0" borderId="2" xfId="3" applyNumberFormat="1" applyFont="1" applyBorder="1"/>
    <xf numFmtId="0" fontId="0" fillId="5" borderId="5" xfId="0" applyFill="1" applyBorder="1" applyAlignment="1">
      <alignment horizontal="center" wrapText="1"/>
    </xf>
    <xf numFmtId="0" fontId="0" fillId="5" borderId="45" xfId="0" applyFill="1" applyBorder="1" applyAlignment="1">
      <alignment horizontal="left"/>
    </xf>
    <xf numFmtId="0" fontId="26" fillId="5" borderId="14" xfId="0" applyFont="1" applyFill="1" applyBorder="1" applyAlignment="1">
      <alignment horizontal="center" wrapText="1"/>
    </xf>
    <xf numFmtId="0" fontId="0" fillId="5" borderId="48" xfId="0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7" xfId="0" applyFont="1" applyFill="1" applyBorder="1"/>
    <xf numFmtId="0" fontId="4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/>
    <xf numFmtId="10" fontId="0" fillId="0" borderId="8" xfId="1" applyNumberFormat="1" applyFont="1" applyFill="1" applyBorder="1"/>
    <xf numFmtId="4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4" fontId="0" fillId="0" borderId="8" xfId="0" applyNumberFormat="1" applyFill="1" applyBorder="1"/>
    <xf numFmtId="44" fontId="0" fillId="0" borderId="8" xfId="0" applyNumberFormat="1" applyFill="1" applyBorder="1" applyAlignment="1">
      <alignment horizontal="center"/>
    </xf>
    <xf numFmtId="44" fontId="0" fillId="0" borderId="8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4" fontId="0" fillId="0" borderId="14" xfId="0" applyNumberForma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35" xfId="0" applyFont="1" applyBorder="1"/>
    <xf numFmtId="0" fontId="4" fillId="0" borderId="37" xfId="0" applyFont="1" applyBorder="1"/>
    <xf numFmtId="0" fontId="4" fillId="0" borderId="35" xfId="0" applyFont="1" applyBorder="1"/>
    <xf numFmtId="0" fontId="4" fillId="0" borderId="35" xfId="0" applyFont="1" applyBorder="1"/>
    <xf numFmtId="44" fontId="4" fillId="0" borderId="39" xfId="3" applyFont="1" applyBorder="1"/>
    <xf numFmtId="44" fontId="4" fillId="0" borderId="35" xfId="3" applyFont="1" applyBorder="1"/>
    <xf numFmtId="44" fontId="4" fillId="0" borderId="37" xfId="3" applyFont="1" applyBorder="1"/>
    <xf numFmtId="0" fontId="4" fillId="0" borderId="1" xfId="0" applyFont="1" applyBorder="1"/>
    <xf numFmtId="0" fontId="4" fillId="0" borderId="1" xfId="0" applyFont="1" applyBorder="1"/>
    <xf numFmtId="0" fontId="4" fillId="0" borderId="35" xfId="0" applyFont="1" applyBorder="1"/>
    <xf numFmtId="0" fontId="4" fillId="0" borderId="40" xfId="0" applyFont="1" applyBorder="1"/>
    <xf numFmtId="0" fontId="4" fillId="0" borderId="22" xfId="0" applyFont="1" applyBorder="1"/>
    <xf numFmtId="0" fontId="4" fillId="0" borderId="1" xfId="0" applyFont="1" applyBorder="1"/>
    <xf numFmtId="0" fontId="4" fillId="0" borderId="1" xfId="0" applyNumberFormat="1" applyFont="1" applyBorder="1"/>
    <xf numFmtId="0" fontId="4" fillId="0" borderId="39" xfId="0" applyFont="1" applyBorder="1"/>
    <xf numFmtId="0" fontId="4" fillId="0" borderId="37" xfId="0" applyFont="1" applyBorder="1"/>
    <xf numFmtId="0" fontId="0" fillId="5" borderId="1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0" fillId="5" borderId="5" xfId="0" applyFill="1" applyBorder="1" applyAlignment="1">
      <alignment horizontal="center"/>
    </xf>
    <xf numFmtId="0" fontId="0" fillId="5" borderId="40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46" xfId="0" applyFill="1" applyBorder="1" applyAlignment="1">
      <alignment horizontal="left"/>
    </xf>
    <xf numFmtId="0" fontId="4" fillId="0" borderId="42" xfId="0" applyFont="1" applyBorder="1"/>
    <xf numFmtId="0" fontId="0" fillId="5" borderId="14" xfId="0" applyFill="1" applyBorder="1" applyAlignment="1">
      <alignment horizontal="center" wrapText="1"/>
    </xf>
    <xf numFmtId="0" fontId="26" fillId="5" borderId="33" xfId="0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4" fillId="0" borderId="66" xfId="0" applyFont="1" applyBorder="1"/>
    <xf numFmtId="0" fontId="4" fillId="0" borderId="24" xfId="0" applyFont="1" applyBorder="1"/>
    <xf numFmtId="0" fontId="4" fillId="0" borderId="10" xfId="0" applyFont="1" applyBorder="1"/>
    <xf numFmtId="0" fontId="4" fillId="0" borderId="12" xfId="0" applyFont="1" applyBorder="1"/>
    <xf numFmtId="0" fontId="0" fillId="5" borderId="4" xfId="0" applyFill="1" applyBorder="1" applyAlignment="1">
      <alignment horizontal="center" wrapText="1"/>
    </xf>
    <xf numFmtId="0" fontId="4" fillId="0" borderId="1" xfId="0" applyFont="1" applyBorder="1"/>
    <xf numFmtId="0" fontId="4" fillId="0" borderId="41" xfId="0" applyFont="1" applyBorder="1"/>
    <xf numFmtId="0" fontId="4" fillId="0" borderId="41" xfId="0" applyFont="1" applyBorder="1"/>
    <xf numFmtId="0" fontId="4" fillId="0" borderId="25" xfId="0" applyFont="1" applyBorder="1"/>
    <xf numFmtId="0" fontId="4" fillId="0" borderId="50" xfId="0" applyFont="1" applyBorder="1"/>
    <xf numFmtId="10" fontId="0" fillId="5" borderId="39" xfId="1" applyNumberFormat="1" applyFont="1" applyFill="1" applyBorder="1"/>
    <xf numFmtId="10" fontId="0" fillId="5" borderId="35" xfId="1" applyNumberFormat="1" applyFont="1" applyFill="1" applyBorder="1"/>
    <xf numFmtId="10" fontId="0" fillId="5" borderId="37" xfId="1" applyNumberFormat="1" applyFont="1" applyFill="1" applyBorder="1"/>
    <xf numFmtId="44" fontId="0" fillId="5" borderId="39" xfId="0" applyNumberFormat="1" applyFill="1" applyBorder="1"/>
    <xf numFmtId="44" fontId="0" fillId="5" borderId="35" xfId="0" applyNumberFormat="1" applyFill="1" applyBorder="1"/>
    <xf numFmtId="44" fontId="0" fillId="5" borderId="37" xfId="0" applyNumberFormat="1" applyFill="1" applyBorder="1"/>
    <xf numFmtId="0" fontId="4" fillId="0" borderId="66" xfId="0" applyFont="1" applyBorder="1"/>
    <xf numFmtId="0" fontId="4" fillId="0" borderId="42" xfId="0" applyFont="1" applyBorder="1"/>
    <xf numFmtId="0" fontId="4" fillId="0" borderId="41" xfId="0" applyFont="1" applyBorder="1"/>
    <xf numFmtId="0" fontId="4" fillId="0" borderId="24" xfId="0" applyFont="1" applyBorder="1"/>
    <xf numFmtId="0" fontId="4" fillId="0" borderId="10" xfId="0" applyFont="1" applyBorder="1"/>
    <xf numFmtId="0" fontId="2" fillId="0" borderId="64" xfId="0" applyFont="1" applyFill="1" applyBorder="1"/>
    <xf numFmtId="0" fontId="26" fillId="0" borderId="6" xfId="0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44" fontId="0" fillId="0" borderId="0" xfId="0" applyNumberForma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44" fontId="0" fillId="0" borderId="6" xfId="0" applyNumberFormat="1" applyFill="1" applyBorder="1" applyAlignment="1">
      <alignment horizontal="center"/>
    </xf>
    <xf numFmtId="0" fontId="22" fillId="0" borderId="6" xfId="0" applyFont="1" applyFill="1" applyBorder="1"/>
    <xf numFmtId="0" fontId="4" fillId="0" borderId="0" xfId="0" applyNumberFormat="1" applyFont="1" applyFill="1" applyBorder="1" applyAlignment="1">
      <alignment horizontal="center" wrapText="1"/>
    </xf>
    <xf numFmtId="44" fontId="0" fillId="0" borderId="6" xfId="0" applyNumberForma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44" fontId="0" fillId="0" borderId="0" xfId="0" applyNumberFormat="1" applyFill="1" applyBorder="1"/>
    <xf numFmtId="0" fontId="0" fillId="0" borderId="0" xfId="0" applyFill="1" applyBorder="1"/>
    <xf numFmtId="0" fontId="30" fillId="2" borderId="14" xfId="0" applyFont="1" applyFill="1" applyBorder="1"/>
    <xf numFmtId="44" fontId="0" fillId="0" borderId="58" xfId="3" applyNumberFormat="1" applyFont="1" applyBorder="1"/>
    <xf numFmtId="44" fontId="0" fillId="0" borderId="17" xfId="3" applyNumberFormat="1" applyFont="1" applyBorder="1"/>
    <xf numFmtId="44" fontId="2" fillId="0" borderId="21" xfId="0" applyNumberFormat="1" applyFont="1" applyBorder="1"/>
    <xf numFmtId="0" fontId="0" fillId="4" borderId="0" xfId="0" applyFill="1" applyBorder="1"/>
    <xf numFmtId="44" fontId="31" fillId="0" borderId="3" xfId="0" applyNumberFormat="1" applyFont="1" applyBorder="1"/>
    <xf numFmtId="44" fontId="31" fillId="0" borderId="16" xfId="0" applyNumberFormat="1" applyFont="1" applyBorder="1"/>
    <xf numFmtId="44" fontId="31" fillId="0" borderId="3" xfId="3" applyFont="1" applyBorder="1"/>
    <xf numFmtId="44" fontId="31" fillId="0" borderId="16" xfId="3" applyFont="1" applyBorder="1"/>
    <xf numFmtId="0" fontId="0" fillId="0" borderId="23" xfId="0" applyBorder="1"/>
    <xf numFmtId="0" fontId="0" fillId="0" borderId="25" xfId="0" applyBorder="1"/>
    <xf numFmtId="0" fontId="2" fillId="0" borderId="25" xfId="0" applyFont="1" applyFill="1" applyBorder="1"/>
    <xf numFmtId="0" fontId="2" fillId="0" borderId="50" xfId="0" applyFont="1" applyBorder="1"/>
    <xf numFmtId="0" fontId="0" fillId="0" borderId="39" xfId="0" applyBorder="1"/>
    <xf numFmtId="164" fontId="0" fillId="0" borderId="35" xfId="0" applyNumberFormat="1" applyBorder="1"/>
    <xf numFmtId="164" fontId="0" fillId="0" borderId="53" xfId="0" applyNumberFormat="1" applyBorder="1"/>
    <xf numFmtId="44" fontId="2" fillId="0" borderId="35" xfId="0" applyNumberFormat="1" applyFont="1" applyBorder="1"/>
    <xf numFmtId="44" fontId="0" fillId="0" borderId="35" xfId="0" applyNumberFormat="1" applyBorder="1"/>
    <xf numFmtId="0" fontId="2" fillId="0" borderId="35" xfId="0" applyFont="1" applyBorder="1"/>
    <xf numFmtId="0" fontId="0" fillId="0" borderId="53" xfId="0" applyBorder="1"/>
    <xf numFmtId="44" fontId="2" fillId="0" borderId="37" xfId="0" applyNumberFormat="1" applyFont="1" applyBorder="1"/>
    <xf numFmtId="0" fontId="0" fillId="6" borderId="0" xfId="0" applyFill="1"/>
    <xf numFmtId="0" fontId="0" fillId="6" borderId="0" xfId="0" applyFill="1" applyBorder="1"/>
    <xf numFmtId="10" fontId="0" fillId="4" borderId="0" xfId="0" applyNumberFormat="1" applyFill="1" applyBorder="1" applyProtection="1"/>
    <xf numFmtId="44" fontId="0" fillId="6" borderId="0" xfId="0" applyNumberFormat="1" applyFill="1" applyBorder="1"/>
    <xf numFmtId="44" fontId="0" fillId="4" borderId="0" xfId="0" applyNumberFormat="1" applyFill="1"/>
    <xf numFmtId="0" fontId="33" fillId="2" borderId="14" xfId="0" applyFont="1" applyFill="1" applyBorder="1"/>
    <xf numFmtId="0" fontId="0" fillId="4" borderId="13" xfId="0" applyFill="1" applyBorder="1" applyAlignment="1"/>
    <xf numFmtId="0" fontId="0" fillId="4" borderId="13" xfId="0" applyFill="1" applyBorder="1" applyAlignment="1">
      <alignment horizontal="right"/>
    </xf>
    <xf numFmtId="0" fontId="0" fillId="4" borderId="8" xfId="0" applyFill="1" applyBorder="1" applyAlignment="1"/>
    <xf numFmtId="0" fontId="0" fillId="4" borderId="8" xfId="0" applyFill="1" applyBorder="1"/>
    <xf numFmtId="0" fontId="20" fillId="7" borderId="13" xfId="0" applyFont="1" applyFill="1" applyBorder="1"/>
    <xf numFmtId="0" fontId="0" fillId="7" borderId="14" xfId="0" applyFill="1" applyBorder="1"/>
    <xf numFmtId="0" fontId="0" fillId="7" borderId="4" xfId="0" applyFill="1" applyBorder="1"/>
    <xf numFmtId="0" fontId="0" fillId="6" borderId="14" xfId="0" applyFill="1" applyBorder="1"/>
    <xf numFmtId="0" fontId="0" fillId="6" borderId="14" xfId="0" applyFill="1" applyBorder="1" applyAlignment="1">
      <alignment horizontal="right"/>
    </xf>
    <xf numFmtId="10" fontId="0" fillId="4" borderId="8" xfId="0" applyNumberFormat="1" applyFill="1" applyBorder="1" applyProtection="1"/>
    <xf numFmtId="44" fontId="0" fillId="6" borderId="8" xfId="0" applyNumberFormat="1" applyFill="1" applyBorder="1"/>
    <xf numFmtId="0" fontId="0" fillId="6" borderId="8" xfId="0" applyFill="1" applyBorder="1"/>
    <xf numFmtId="44" fontId="0" fillId="6" borderId="10" xfId="0" applyNumberFormat="1" applyFill="1" applyBorder="1"/>
    <xf numFmtId="0" fontId="0" fillId="4" borderId="14" xfId="0" applyFill="1" applyBorder="1"/>
    <xf numFmtId="10" fontId="0" fillId="4" borderId="14" xfId="0" applyNumberFormat="1" applyFill="1" applyBorder="1" applyProtection="1"/>
    <xf numFmtId="44" fontId="0" fillId="6" borderId="14" xfId="0" applyNumberFormat="1" applyFill="1" applyBorder="1"/>
    <xf numFmtId="0" fontId="0" fillId="4" borderId="67" xfId="0" applyFill="1" applyBorder="1"/>
    <xf numFmtId="0" fontId="0" fillId="4" borderId="45" xfId="0" applyFill="1" applyBorder="1"/>
    <xf numFmtId="10" fontId="0" fillId="4" borderId="0" xfId="0" applyNumberFormat="1" applyFill="1" applyBorder="1"/>
    <xf numFmtId="0" fontId="0" fillId="8" borderId="0" xfId="0" applyFill="1" applyBorder="1"/>
    <xf numFmtId="0" fontId="0" fillId="4" borderId="4" xfId="0" applyFill="1" applyBorder="1"/>
    <xf numFmtId="0" fontId="0" fillId="4" borderId="24" xfId="0" applyFill="1" applyBorder="1" applyAlignment="1"/>
    <xf numFmtId="0" fontId="0" fillId="4" borderId="24" xfId="0" applyFill="1" applyBorder="1"/>
    <xf numFmtId="0" fontId="0" fillId="4" borderId="64" xfId="0" applyFill="1" applyBorder="1"/>
    <xf numFmtId="10" fontId="0" fillId="4" borderId="14" xfId="0" applyNumberFormat="1" applyFill="1" applyBorder="1"/>
    <xf numFmtId="10" fontId="0" fillId="4" borderId="4" xfId="0" applyNumberFormat="1" applyFill="1" applyBorder="1"/>
    <xf numFmtId="0" fontId="0" fillId="6" borderId="4" xfId="0" applyFill="1" applyBorder="1" applyAlignment="1"/>
    <xf numFmtId="0" fontId="21" fillId="2" borderId="13" xfId="0" applyFont="1" applyFill="1" applyBorder="1" applyAlignment="1"/>
    <xf numFmtId="0" fontId="21" fillId="2" borderId="14" xfId="0" applyFont="1" applyFill="1" applyBorder="1" applyAlignment="1"/>
    <xf numFmtId="0" fontId="21" fillId="2" borderId="5" xfId="0" applyFont="1" applyFill="1" applyBorder="1" applyAlignment="1"/>
    <xf numFmtId="0" fontId="0" fillId="8" borderId="51" xfId="0" applyFill="1" applyBorder="1" applyAlignment="1" applyProtection="1">
      <protection locked="0"/>
    </xf>
    <xf numFmtId="0" fontId="0" fillId="8" borderId="52" xfId="0" applyFill="1" applyBorder="1" applyAlignment="1" applyProtection="1">
      <protection locked="0"/>
    </xf>
    <xf numFmtId="0" fontId="0" fillId="8" borderId="56" xfId="0" applyFill="1" applyBorder="1" applyAlignment="1" applyProtection="1">
      <protection locked="0"/>
    </xf>
    <xf numFmtId="44" fontId="0" fillId="8" borderId="51" xfId="3" applyFont="1" applyFill="1" applyBorder="1" applyProtection="1">
      <protection locked="0"/>
    </xf>
    <xf numFmtId="44" fontId="0" fillId="8" borderId="52" xfId="3" applyFont="1" applyFill="1" applyBorder="1" applyProtection="1">
      <protection locked="0"/>
    </xf>
    <xf numFmtId="0" fontId="4" fillId="8" borderId="35" xfId="0" applyFont="1" applyFill="1" applyBorder="1"/>
    <xf numFmtId="0" fontId="4" fillId="8" borderId="37" xfId="0" applyFont="1" applyFill="1" applyBorder="1"/>
    <xf numFmtId="0" fontId="4" fillId="8" borderId="38" xfId="0" applyFont="1" applyFill="1" applyBorder="1"/>
    <xf numFmtId="0" fontId="4" fillId="8" borderId="0" xfId="0" applyFont="1" applyFill="1" applyBorder="1"/>
    <xf numFmtId="0" fontId="4" fillId="8" borderId="1" xfId="0" applyNumberFormat="1" applyFont="1" applyFill="1" applyBorder="1"/>
    <xf numFmtId="44" fontId="4" fillId="8" borderId="0" xfId="3" applyFont="1" applyFill="1" applyBorder="1"/>
    <xf numFmtId="44" fontId="4" fillId="8" borderId="7" xfId="3" applyFont="1" applyFill="1" applyBorder="1"/>
    <xf numFmtId="0" fontId="4" fillId="8" borderId="10" xfId="0" applyFont="1" applyFill="1" applyBorder="1"/>
    <xf numFmtId="0" fontId="4" fillId="8" borderId="12" xfId="0" applyFont="1" applyFill="1" applyBorder="1"/>
    <xf numFmtId="0" fontId="4" fillId="8" borderId="1" xfId="0" applyNumberFormat="1" applyFont="1" applyFill="1" applyBorder="1" applyAlignment="1">
      <alignment horizontal="center"/>
    </xf>
    <xf numFmtId="44" fontId="4" fillId="8" borderId="35" xfId="3" applyFont="1" applyFill="1" applyBorder="1"/>
    <xf numFmtId="0" fontId="4" fillId="8" borderId="61" xfId="0" applyFont="1" applyFill="1" applyBorder="1"/>
    <xf numFmtId="0" fontId="4" fillId="8" borderId="7" xfId="0" applyFont="1" applyFill="1" applyBorder="1"/>
    <xf numFmtId="0" fontId="4" fillId="8" borderId="22" xfId="0" applyNumberFormat="1" applyFont="1" applyFill="1" applyBorder="1"/>
    <xf numFmtId="0" fontId="0" fillId="8" borderId="17" xfId="0" applyFill="1" applyBorder="1" applyAlignment="1" applyProtection="1">
      <protection locked="0"/>
    </xf>
    <xf numFmtId="44" fontId="0" fillId="8" borderId="55" xfId="3" applyFont="1" applyFill="1" applyBorder="1" applyProtection="1">
      <protection locked="0"/>
    </xf>
    <xf numFmtId="0" fontId="0" fillId="8" borderId="53" xfId="0" applyFill="1" applyBorder="1" applyAlignment="1" applyProtection="1">
      <protection locked="0"/>
    </xf>
    <xf numFmtId="0" fontId="0" fillId="8" borderId="54" xfId="0" applyFill="1" applyBorder="1" applyAlignment="1" applyProtection="1">
      <protection locked="0"/>
    </xf>
    <xf numFmtId="44" fontId="0" fillId="8" borderId="56" xfId="3" applyFont="1" applyFill="1" applyBorder="1" applyProtection="1">
      <protection locked="0"/>
    </xf>
    <xf numFmtId="0" fontId="0" fillId="8" borderId="15" xfId="0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44" xfId="0" applyFill="1" applyBorder="1" applyProtection="1">
      <protection locked="0"/>
    </xf>
    <xf numFmtId="0" fontId="0" fillId="8" borderId="15" xfId="0" applyFont="1" applyFill="1" applyBorder="1" applyAlignment="1" applyProtection="1">
      <alignment horizontal="left"/>
      <protection locked="0"/>
    </xf>
    <xf numFmtId="0" fontId="0" fillId="8" borderId="3" xfId="0" applyFont="1" applyFill="1" applyBorder="1" applyAlignment="1" applyProtection="1">
      <alignment horizontal="left"/>
      <protection locked="0"/>
    </xf>
    <xf numFmtId="0" fontId="0" fillId="8" borderId="44" xfId="0" applyFon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8" borderId="3" xfId="0" applyFill="1" applyBorder="1" applyAlignment="1" applyProtection="1">
      <alignment horizontal="left"/>
      <protection locked="0"/>
    </xf>
    <xf numFmtId="0" fontId="0" fillId="8" borderId="44" xfId="0" applyFill="1" applyBorder="1" applyAlignment="1" applyProtection="1">
      <alignment horizontal="left"/>
      <protection locked="0"/>
    </xf>
    <xf numFmtId="44" fontId="0" fillId="8" borderId="10" xfId="3" applyFont="1" applyFill="1" applyBorder="1" applyProtection="1">
      <protection locked="0"/>
    </xf>
    <xf numFmtId="0" fontId="0" fillId="8" borderId="15" xfId="0" applyFont="1" applyFill="1" applyBorder="1" applyProtection="1">
      <protection locked="0"/>
    </xf>
    <xf numFmtId="0" fontId="0" fillId="8" borderId="3" xfId="0" applyFont="1" applyFill="1" applyBorder="1" applyProtection="1">
      <protection locked="0"/>
    </xf>
    <xf numFmtId="0" fontId="0" fillId="8" borderId="44" xfId="0" applyFont="1" applyFill="1" applyBorder="1" applyProtection="1">
      <protection locked="0"/>
    </xf>
    <xf numFmtId="0" fontId="0" fillId="6" borderId="12" xfId="0" applyFill="1" applyBorder="1"/>
    <xf numFmtId="0" fontId="0" fillId="6" borderId="4" xfId="0" applyFill="1" applyBorder="1"/>
    <xf numFmtId="0" fontId="0" fillId="6" borderId="4" xfId="0" applyFill="1" applyBorder="1" applyAlignment="1">
      <alignment horizontal="right"/>
    </xf>
    <xf numFmtId="44" fontId="0" fillId="6" borderId="24" xfId="0" applyNumberFormat="1" applyFill="1" applyBorder="1" applyProtection="1"/>
    <xf numFmtId="44" fontId="0" fillId="6" borderId="10" xfId="0" applyNumberFormat="1" applyFill="1" applyBorder="1" applyProtection="1"/>
    <xf numFmtId="44" fontId="0" fillId="6" borderId="4" xfId="0" applyNumberFormat="1" applyFill="1" applyBorder="1" applyProtection="1"/>
    <xf numFmtId="0" fontId="0" fillId="6" borderId="67" xfId="0" applyFill="1" applyBorder="1" applyAlignment="1"/>
    <xf numFmtId="44" fontId="0" fillId="6" borderId="43" xfId="0" applyNumberFormat="1" applyFill="1" applyBorder="1"/>
    <xf numFmtId="44" fontId="0" fillId="6" borderId="45" xfId="0" applyNumberFormat="1" applyFill="1" applyBorder="1"/>
    <xf numFmtId="44" fontId="0" fillId="6" borderId="46" xfId="0" applyNumberFormat="1" applyFill="1" applyBorder="1"/>
    <xf numFmtId="44" fontId="0" fillId="6" borderId="67" xfId="0" applyNumberFormat="1" applyFill="1" applyBorder="1"/>
    <xf numFmtId="0" fontId="0" fillId="6" borderId="6" xfId="0" applyFill="1" applyBorder="1"/>
    <xf numFmtId="0" fontId="0" fillId="4" borderId="20" xfId="0" applyFill="1" applyBorder="1" applyProtection="1">
      <protection locked="0"/>
    </xf>
    <xf numFmtId="0" fontId="0" fillId="4" borderId="63" xfId="0" applyFill="1" applyBorder="1" applyProtection="1">
      <protection locked="0"/>
    </xf>
    <xf numFmtId="0" fontId="34" fillId="2" borderId="13" xfId="0" applyFont="1" applyFill="1" applyBorder="1"/>
    <xf numFmtId="0" fontId="34" fillId="2" borderId="14" xfId="0" applyFont="1" applyFill="1" applyBorder="1"/>
    <xf numFmtId="0" fontId="34" fillId="2" borderId="4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2" xfId="0" applyFont="1" applyFill="1" applyBorder="1"/>
    <xf numFmtId="0" fontId="0" fillId="8" borderId="0" xfId="0" applyFill="1"/>
    <xf numFmtId="44" fontId="0" fillId="8" borderId="0" xfId="0" applyNumberFormat="1" applyFill="1" applyBorder="1"/>
    <xf numFmtId="44" fontId="0" fillId="8" borderId="0" xfId="0" applyNumberFormat="1" applyFill="1"/>
    <xf numFmtId="10" fontId="0" fillId="8" borderId="0" xfId="0" applyNumberFormat="1" applyFill="1"/>
    <xf numFmtId="44" fontId="4" fillId="0" borderId="0" xfId="4" applyNumberFormat="1" applyFont="1" applyBorder="1" applyAlignment="1">
      <alignment vertical="top" wrapText="1"/>
    </xf>
    <xf numFmtId="44" fontId="0" fillId="8" borderId="0" xfId="3" applyFont="1" applyFill="1" applyBorder="1"/>
    <xf numFmtId="44" fontId="4" fillId="0" borderId="0" xfId="4" applyNumberFormat="1" applyFont="1" applyBorder="1" applyAlignment="1">
      <alignment vertical="top"/>
    </xf>
    <xf numFmtId="0" fontId="32" fillId="0" borderId="0" xfId="0" applyFont="1" applyBorder="1"/>
    <xf numFmtId="0" fontId="32" fillId="0" borderId="0" xfId="0" applyFont="1"/>
    <xf numFmtId="0" fontId="0" fillId="8" borderId="0" xfId="0" applyFill="1" applyAlignment="1">
      <alignment horizontal="left"/>
    </xf>
    <xf numFmtId="0" fontId="0" fillId="4" borderId="0" xfId="0" applyFill="1" applyBorder="1"/>
    <xf numFmtId="0" fontId="0" fillId="4" borderId="0" xfId="0" applyFill="1" applyBorder="1" applyAlignment="1" applyProtection="1">
      <alignment horizontal="center"/>
      <protection locked="0"/>
    </xf>
    <xf numFmtId="0" fontId="26" fillId="4" borderId="14" xfId="0" applyFont="1" applyFill="1" applyBorder="1" applyAlignment="1">
      <alignment horizontal="center" wrapText="1"/>
    </xf>
    <xf numFmtId="0" fontId="0" fillId="4" borderId="14" xfId="0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44" fontId="0" fillId="8" borderId="34" xfId="3" applyFont="1" applyFill="1" applyBorder="1" applyProtection="1">
      <protection locked="0"/>
    </xf>
    <xf numFmtId="44" fontId="0" fillId="8" borderId="53" xfId="3" applyFont="1" applyFill="1" applyBorder="1" applyProtection="1">
      <protection locked="0"/>
    </xf>
    <xf numFmtId="44" fontId="0" fillId="8" borderId="35" xfId="3" applyFont="1" applyFill="1" applyBorder="1" applyProtection="1">
      <protection locked="0"/>
    </xf>
    <xf numFmtId="44" fontId="0" fillId="8" borderId="57" xfId="3" applyFont="1" applyFill="1" applyBorder="1" applyProtection="1">
      <protection locked="0"/>
    </xf>
    <xf numFmtId="44" fontId="0" fillId="8" borderId="68" xfId="3" applyFont="1" applyFill="1" applyBorder="1" applyProtection="1">
      <protection locked="0"/>
    </xf>
    <xf numFmtId="44" fontId="0" fillId="8" borderId="62" xfId="3" applyFont="1" applyFill="1" applyBorder="1" applyProtection="1">
      <protection locked="0"/>
    </xf>
    <xf numFmtId="0" fontId="0" fillId="8" borderId="32" xfId="0" applyFill="1" applyBorder="1"/>
    <xf numFmtId="0" fontId="0" fillId="8" borderId="10" xfId="0" applyFill="1" applyBorder="1"/>
    <xf numFmtId="0" fontId="0" fillId="8" borderId="16" xfId="0" applyFill="1" applyBorder="1"/>
    <xf numFmtId="0" fontId="0" fillId="8" borderId="12" xfId="0" applyFill="1" applyBorder="1"/>
    <xf numFmtId="44" fontId="0" fillId="0" borderId="1" xfId="0" applyNumberFormat="1" applyBorder="1"/>
    <xf numFmtId="0" fontId="0" fillId="4" borderId="3" xfId="0" applyFont="1" applyFill="1" applyBorder="1"/>
    <xf numFmtId="0" fontId="0" fillId="4" borderId="44" xfId="0" applyFont="1" applyFill="1" applyBorder="1"/>
    <xf numFmtId="0" fontId="0" fillId="4" borderId="0" xfId="0" applyFont="1" applyFill="1" applyBorder="1"/>
    <xf numFmtId="0" fontId="0" fillId="4" borderId="1" xfId="0" applyFont="1" applyFill="1" applyBorder="1"/>
    <xf numFmtId="0" fontId="0" fillId="4" borderId="7" xfId="0" applyFont="1" applyFill="1" applyBorder="1"/>
    <xf numFmtId="0" fontId="0" fillId="4" borderId="22" xfId="0" applyFont="1" applyFill="1" applyBorder="1"/>
    <xf numFmtId="0" fontId="0" fillId="4" borderId="69" xfId="0" applyFont="1" applyFill="1" applyBorder="1" applyAlignment="1">
      <alignment horizontal="left"/>
    </xf>
    <xf numFmtId="0" fontId="0" fillId="4" borderId="49" xfId="0" applyFont="1" applyFill="1" applyBorder="1" applyAlignment="1">
      <alignment horizontal="left"/>
    </xf>
    <xf numFmtId="0" fontId="0" fillId="4" borderId="38" xfId="0" applyFont="1" applyFill="1" applyBorder="1" applyAlignment="1">
      <alignment horizontal="left"/>
    </xf>
    <xf numFmtId="49" fontId="0" fillId="4" borderId="11" xfId="0" applyNumberFormat="1" applyFont="1" applyFill="1" applyBorder="1" applyAlignment="1" applyProtection="1">
      <alignment horizontal="left"/>
      <protection locked="0"/>
    </xf>
    <xf numFmtId="0" fontId="0" fillId="4" borderId="61" xfId="0" applyFont="1" applyFill="1" applyBorder="1" applyAlignment="1">
      <alignment horizontal="left"/>
    </xf>
    <xf numFmtId="0" fontId="0" fillId="0" borderId="64" xfId="0" applyBorder="1"/>
    <xf numFmtId="0" fontId="0" fillId="0" borderId="8" xfId="0" applyBorder="1" applyProtection="1">
      <protection locked="0"/>
    </xf>
    <xf numFmtId="0" fontId="0" fillId="0" borderId="24" xfId="0" applyBorder="1" applyProtection="1">
      <protection locked="0"/>
    </xf>
    <xf numFmtId="0" fontId="21" fillId="2" borderId="14" xfId="0" applyFont="1" applyFill="1" applyBorder="1" applyAlignment="1">
      <alignment horizontal="left"/>
    </xf>
    <xf numFmtId="0" fontId="36" fillId="2" borderId="14" xfId="0" applyFont="1" applyFill="1" applyBorder="1" applyAlignment="1">
      <alignment horizontal="left"/>
    </xf>
    <xf numFmtId="0" fontId="0" fillId="0" borderId="6" xfId="0" applyFont="1" applyFill="1" applyBorder="1"/>
    <xf numFmtId="0" fontId="20" fillId="2" borderId="13" xfId="0" applyFont="1" applyFill="1" applyBorder="1" applyAlignment="1"/>
    <xf numFmtId="0" fontId="20" fillId="2" borderId="14" xfId="0" applyFont="1" applyFill="1" applyBorder="1" applyAlignment="1"/>
    <xf numFmtId="0" fontId="20" fillId="2" borderId="14" xfId="0" applyFont="1" applyFill="1" applyBorder="1" applyAlignment="1">
      <alignment horizontal="left"/>
    </xf>
    <xf numFmtId="0" fontId="0" fillId="4" borderId="6" xfId="0" applyFill="1" applyBorder="1" applyAlignment="1"/>
    <xf numFmtId="0" fontId="0" fillId="4" borderId="0" xfId="0" applyFill="1" applyBorder="1" applyAlignment="1"/>
    <xf numFmtId="0" fontId="0" fillId="4" borderId="10" xfId="0" applyFill="1" applyBorder="1" applyAlignment="1"/>
    <xf numFmtId="7" fontId="0" fillId="8" borderId="10" xfId="3" applyNumberFormat="1" applyFont="1" applyFill="1" applyBorder="1" applyProtection="1">
      <protection locked="0"/>
    </xf>
    <xf numFmtId="7" fontId="0" fillId="8" borderId="52" xfId="3" applyNumberFormat="1" applyFont="1" applyFill="1" applyBorder="1" applyProtection="1">
      <protection locked="0"/>
    </xf>
    <xf numFmtId="7" fontId="0" fillId="8" borderId="51" xfId="3" applyNumberFormat="1" applyFont="1" applyFill="1" applyBorder="1" applyProtection="1">
      <protection locked="0"/>
    </xf>
    <xf numFmtId="7" fontId="0" fillId="8" borderId="55" xfId="3" applyNumberFormat="1" applyFont="1" applyFill="1" applyBorder="1" applyProtection="1">
      <protection locked="0"/>
    </xf>
    <xf numFmtId="44" fontId="26" fillId="8" borderId="60" xfId="3" applyFont="1" applyFill="1" applyBorder="1" applyProtection="1">
      <protection locked="0"/>
    </xf>
    <xf numFmtId="44" fontId="26" fillId="8" borderId="10" xfId="3" applyFont="1" applyFill="1" applyBorder="1" applyProtection="1">
      <protection locked="0"/>
    </xf>
    <xf numFmtId="44" fontId="26" fillId="8" borderId="56" xfId="3" applyFont="1" applyFill="1" applyBorder="1" applyProtection="1">
      <protection locked="0"/>
    </xf>
    <xf numFmtId="49" fontId="0" fillId="4" borderId="15" xfId="0" applyNumberFormat="1" applyFont="1" applyFill="1" applyBorder="1" applyAlignment="1" applyProtection="1">
      <alignment horizontal="left"/>
    </xf>
    <xf numFmtId="49" fontId="0" fillId="4" borderId="2" xfId="0" applyNumberFormat="1" applyFill="1" applyBorder="1" applyProtection="1"/>
    <xf numFmtId="49" fontId="0" fillId="4" borderId="54" xfId="0" applyNumberFormat="1" applyFill="1" applyBorder="1" applyProtection="1"/>
    <xf numFmtId="49" fontId="0" fillId="4" borderId="6" xfId="0" applyNumberFormat="1" applyFont="1" applyFill="1" applyBorder="1" applyAlignment="1" applyProtection="1">
      <alignment horizontal="left"/>
    </xf>
    <xf numFmtId="49" fontId="0" fillId="4" borderId="3" xfId="0" applyNumberFormat="1" applyFill="1" applyBorder="1" applyProtection="1"/>
    <xf numFmtId="49" fontId="0" fillId="4" borderId="44" xfId="0" applyNumberFormat="1" applyFill="1" applyBorder="1" applyProtection="1"/>
    <xf numFmtId="0" fontId="0" fillId="4" borderId="3" xfId="0" applyFill="1" applyBorder="1" applyAlignment="1" applyProtection="1">
      <alignment horizontal="left"/>
    </xf>
    <xf numFmtId="0" fontId="0" fillId="4" borderId="44" xfId="0" applyFill="1" applyBorder="1" applyAlignment="1" applyProtection="1">
      <alignment horizontal="left"/>
    </xf>
    <xf numFmtId="0" fontId="4" fillId="8" borderId="39" xfId="0" applyFont="1" applyFill="1" applyBorder="1" applyProtection="1">
      <protection locked="0"/>
    </xf>
    <xf numFmtId="0" fontId="4" fillId="8" borderId="65" xfId="0" applyFont="1" applyFill="1" applyBorder="1" applyProtection="1">
      <protection locked="0"/>
    </xf>
    <xf numFmtId="0" fontId="4" fillId="8" borderId="8" xfId="0" applyFont="1" applyFill="1" applyBorder="1" applyProtection="1">
      <protection locked="0"/>
    </xf>
    <xf numFmtId="0" fontId="4" fillId="8" borderId="40" xfId="0" applyNumberFormat="1" applyFont="1" applyFill="1" applyBorder="1" applyProtection="1">
      <protection locked="0"/>
    </xf>
    <xf numFmtId="44" fontId="4" fillId="8" borderId="8" xfId="3" applyFont="1" applyFill="1" applyBorder="1" applyProtection="1">
      <protection locked="0"/>
    </xf>
    <xf numFmtId="0" fontId="4" fillId="8" borderId="24" xfId="0" applyFont="1" applyFill="1" applyBorder="1" applyProtection="1">
      <protection locked="0"/>
    </xf>
    <xf numFmtId="0" fontId="4" fillId="8" borderId="35" xfId="0" applyFont="1" applyFill="1" applyBorder="1" applyProtection="1">
      <protection locked="0"/>
    </xf>
    <xf numFmtId="0" fontId="4" fillId="8" borderId="38" xfId="0" applyFont="1" applyFill="1" applyBorder="1" applyProtection="1">
      <protection locked="0"/>
    </xf>
    <xf numFmtId="0" fontId="4" fillId="8" borderId="0" xfId="0" applyFont="1" applyFill="1" applyBorder="1" applyProtection="1">
      <protection locked="0"/>
    </xf>
    <xf numFmtId="0" fontId="4" fillId="8" borderId="1" xfId="0" applyNumberFormat="1" applyFont="1" applyFill="1" applyBorder="1" applyProtection="1">
      <protection locked="0"/>
    </xf>
    <xf numFmtId="44" fontId="4" fillId="8" borderId="0" xfId="3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37" xfId="0" applyFont="1" applyFill="1" applyBorder="1" applyProtection="1">
      <protection locked="0"/>
    </xf>
    <xf numFmtId="0" fontId="4" fillId="8" borderId="61" xfId="0" applyFont="1" applyFill="1" applyBorder="1" applyProtection="1">
      <protection locked="0"/>
    </xf>
    <xf numFmtId="0" fontId="4" fillId="8" borderId="7" xfId="0" applyFont="1" applyFill="1" applyBorder="1" applyProtection="1">
      <protection locked="0"/>
    </xf>
    <xf numFmtId="0" fontId="4" fillId="8" borderId="22" xfId="0" applyNumberFormat="1" applyFont="1" applyFill="1" applyBorder="1" applyProtection="1">
      <protection locked="0"/>
    </xf>
    <xf numFmtId="44" fontId="4" fillId="8" borderId="7" xfId="3" applyFont="1" applyFill="1" applyBorder="1" applyProtection="1">
      <protection locked="0"/>
    </xf>
    <xf numFmtId="0" fontId="4" fillId="8" borderId="12" xfId="0" applyFont="1" applyFill="1" applyBorder="1" applyProtection="1">
      <protection locked="0"/>
    </xf>
    <xf numFmtId="44" fontId="0" fillId="4" borderId="51" xfId="3" applyFont="1" applyFill="1" applyBorder="1" applyProtection="1"/>
    <xf numFmtId="44" fontId="0" fillId="4" borderId="52" xfId="3" applyFont="1" applyFill="1" applyBorder="1" applyProtection="1"/>
    <xf numFmtId="0" fontId="21" fillId="2" borderId="13" xfId="0" applyFont="1" applyFill="1" applyBorder="1" applyProtection="1"/>
    <xf numFmtId="0" fontId="21" fillId="2" borderId="14" xfId="0" applyFont="1" applyFill="1" applyBorder="1" applyProtection="1"/>
    <xf numFmtId="0" fontId="0" fillId="8" borderId="0" xfId="0" applyFill="1" applyBorder="1" applyProtection="1">
      <protection locked="0"/>
    </xf>
    <xf numFmtId="0" fontId="0" fillId="8" borderId="6" xfId="0" applyFill="1" applyBorder="1" applyProtection="1">
      <protection locked="0"/>
    </xf>
    <xf numFmtId="0" fontId="0" fillId="8" borderId="43" xfId="0" applyFill="1" applyBorder="1" applyProtection="1">
      <protection locked="0"/>
    </xf>
    <xf numFmtId="0" fontId="0" fillId="8" borderId="45" xfId="0" applyFill="1" applyBorder="1" applyProtection="1">
      <protection locked="0"/>
    </xf>
    <xf numFmtId="10" fontId="0" fillId="8" borderId="25" xfId="0" applyNumberFormat="1" applyFill="1" applyBorder="1" applyProtection="1">
      <protection locked="0"/>
    </xf>
    <xf numFmtId="10" fontId="0" fillId="8" borderId="10" xfId="0" applyNumberFormat="1" applyFill="1" applyBorder="1" applyProtection="1">
      <protection locked="0"/>
    </xf>
    <xf numFmtId="10" fontId="0" fillId="8" borderId="50" xfId="0" applyNumberFormat="1" applyFill="1" applyBorder="1" applyProtection="1">
      <protection locked="0"/>
    </xf>
    <xf numFmtId="10" fontId="0" fillId="8" borderId="12" xfId="0" applyNumberFormat="1" applyFill="1" applyBorder="1" applyProtection="1">
      <protection locked="0"/>
    </xf>
    <xf numFmtId="0" fontId="0" fillId="4" borderId="0" xfId="0" applyFill="1" applyBorder="1"/>
    <xf numFmtId="49" fontId="35" fillId="4" borderId="29" xfId="0" applyNumberFormat="1" applyFont="1" applyFill="1" applyBorder="1" applyAlignment="1" applyProtection="1">
      <alignment horizontal="left"/>
    </xf>
    <xf numFmtId="49" fontId="35" fillId="4" borderId="30" xfId="0" applyNumberFormat="1" applyFont="1" applyFill="1" applyBorder="1" applyAlignment="1" applyProtection="1">
      <alignment horizontal="left"/>
    </xf>
    <xf numFmtId="49" fontId="35" fillId="4" borderId="31" xfId="0" applyNumberFormat="1" applyFont="1" applyFill="1" applyBorder="1" applyAlignment="1" applyProtection="1">
      <alignment horizontal="left"/>
    </xf>
    <xf numFmtId="0" fontId="35" fillId="4" borderId="65" xfId="0" applyFont="1" applyFill="1" applyBorder="1" applyAlignment="1">
      <alignment horizontal="left"/>
    </xf>
    <xf numFmtId="0" fontId="35" fillId="4" borderId="8" xfId="0" applyFont="1" applyFill="1" applyBorder="1" applyAlignment="1">
      <alignment horizontal="left"/>
    </xf>
    <xf numFmtId="0" fontId="35" fillId="4" borderId="40" xfId="0" applyFont="1" applyFill="1" applyBorder="1" applyAlignment="1">
      <alignment horizontal="left"/>
    </xf>
    <xf numFmtId="0" fontId="0" fillId="4" borderId="69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44" xfId="0" applyFont="1" applyFill="1" applyBorder="1" applyAlignment="1">
      <alignment horizontal="left"/>
    </xf>
    <xf numFmtId="0" fontId="0" fillId="8" borderId="27" xfId="0" applyFill="1" applyBorder="1" applyAlignment="1" applyProtection="1">
      <alignment horizontal="center"/>
      <protection locked="0"/>
    </xf>
    <xf numFmtId="0" fontId="0" fillId="8" borderId="57" xfId="0" applyFill="1" applyBorder="1" applyAlignment="1" applyProtection="1">
      <alignment horizontal="center"/>
      <protection locked="0"/>
    </xf>
    <xf numFmtId="0" fontId="0" fillId="8" borderId="26" xfId="0" applyFill="1" applyBorder="1" applyAlignment="1" applyProtection="1">
      <alignment horizontal="center"/>
      <protection locked="0"/>
    </xf>
    <xf numFmtId="0" fontId="0" fillId="8" borderId="53" xfId="0" applyFill="1" applyBorder="1" applyAlignment="1" applyProtection="1">
      <alignment horizontal="center"/>
      <protection locked="0"/>
    </xf>
    <xf numFmtId="0" fontId="0" fillId="8" borderId="28" xfId="0" applyFill="1" applyBorder="1" applyAlignment="1" applyProtection="1">
      <alignment horizontal="center"/>
      <protection locked="0"/>
    </xf>
    <xf numFmtId="0" fontId="0" fillId="8" borderId="62" xfId="0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wrapText="1"/>
    </xf>
    <xf numFmtId="0" fontId="26" fillId="4" borderId="14" xfId="0" applyFont="1" applyFill="1" applyBorder="1" applyAlignment="1">
      <alignment horizontal="center" wrapText="1"/>
    </xf>
    <xf numFmtId="0" fontId="26" fillId="4" borderId="5" xfId="0" applyFont="1" applyFill="1" applyBorder="1" applyAlignment="1">
      <alignment horizontal="center" wrapText="1"/>
    </xf>
    <xf numFmtId="0" fontId="27" fillId="4" borderId="11" xfId="0" applyFont="1" applyFill="1" applyBorder="1" applyAlignment="1">
      <alignment horizontal="center"/>
    </xf>
    <xf numFmtId="0" fontId="27" fillId="4" borderId="7" xfId="0" applyFont="1" applyFill="1" applyBorder="1" applyAlignment="1">
      <alignment horizontal="center"/>
    </xf>
    <xf numFmtId="0" fontId="13" fillId="4" borderId="14" xfId="0" applyNumberFormat="1" applyFont="1" applyFill="1" applyBorder="1" applyAlignment="1">
      <alignment horizontal="left"/>
    </xf>
    <xf numFmtId="0" fontId="13" fillId="4" borderId="4" xfId="0" applyNumberFormat="1" applyFont="1" applyFill="1" applyBorder="1" applyAlignment="1">
      <alignment horizontal="left"/>
    </xf>
    <xf numFmtId="0" fontId="26" fillId="4" borderId="61" xfId="0" applyFont="1" applyFill="1" applyBorder="1" applyAlignment="1">
      <alignment horizontal="center" wrapText="1"/>
    </xf>
    <xf numFmtId="0" fontId="26" fillId="4" borderId="7" xfId="0" applyFont="1" applyFill="1" applyBorder="1" applyAlignment="1">
      <alignment horizontal="center" wrapText="1"/>
    </xf>
    <xf numFmtId="0" fontId="0" fillId="8" borderId="27" xfId="0" applyFill="1" applyBorder="1" applyProtection="1">
      <protection locked="0"/>
    </xf>
    <xf numFmtId="0" fontId="0" fillId="8" borderId="57" xfId="0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8" borderId="62" xfId="0" applyFill="1" applyBorder="1" applyProtection="1">
      <protection locked="0"/>
    </xf>
    <xf numFmtId="0" fontId="0" fillId="4" borderId="26" xfId="0" applyNumberFormat="1" applyFill="1" applyBorder="1" applyProtection="1"/>
    <xf numFmtId="0" fontId="0" fillId="4" borderId="53" xfId="0" applyNumberFormat="1" applyFill="1" applyBorder="1" applyProtection="1"/>
    <xf numFmtId="0" fontId="15" fillId="4" borderId="13" xfId="0" applyFont="1" applyFill="1" applyBorder="1" applyAlignment="1">
      <alignment horizontal="left"/>
    </xf>
    <xf numFmtId="0" fontId="15" fillId="4" borderId="14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0" fillId="4" borderId="48" xfId="0" applyFill="1" applyBorder="1" applyProtection="1"/>
    <xf numFmtId="0" fontId="0" fillId="4" borderId="36" xfId="0" applyFill="1" applyBorder="1" applyProtection="1"/>
    <xf numFmtId="0" fontId="0" fillId="8" borderId="29" xfId="0" applyFill="1" applyBorder="1" applyAlignment="1" applyProtection="1">
      <alignment horizontal="left"/>
      <protection locked="0"/>
    </xf>
    <xf numFmtId="0" fontId="0" fillId="8" borderId="30" xfId="0" applyFill="1" applyBorder="1" applyAlignment="1" applyProtection="1">
      <alignment horizontal="left"/>
      <protection locked="0"/>
    </xf>
    <xf numFmtId="0" fontId="0" fillId="8" borderId="31" xfId="0" applyFill="1" applyBorder="1" applyAlignment="1" applyProtection="1">
      <alignment horizontal="left"/>
      <protection locked="0"/>
    </xf>
    <xf numFmtId="0" fontId="0" fillId="4" borderId="25" xfId="0" applyNumberFormat="1" applyFill="1" applyBorder="1" applyProtection="1"/>
    <xf numFmtId="0" fontId="0" fillId="4" borderId="35" xfId="0" applyNumberFormat="1" applyFill="1" applyBorder="1" applyProtection="1"/>
    <xf numFmtId="0" fontId="0" fillId="4" borderId="48" xfId="0" applyNumberFormat="1" applyFill="1" applyBorder="1" applyProtection="1"/>
    <xf numFmtId="0" fontId="0" fillId="4" borderId="36" xfId="0" applyNumberFormat="1" applyFill="1" applyBorder="1" applyProtection="1"/>
    <xf numFmtId="0" fontId="0" fillId="4" borderId="8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4" xfId="0" applyFill="1" applyBorder="1" applyAlignment="1">
      <alignment horizontal="center"/>
    </xf>
    <xf numFmtId="0" fontId="0" fillId="8" borderId="15" xfId="0" applyFill="1" applyBorder="1" applyAlignment="1" applyProtection="1">
      <alignment horizontal="left"/>
      <protection locked="0"/>
    </xf>
    <xf numFmtId="0" fontId="0" fillId="8" borderId="3" xfId="0" applyFill="1" applyBorder="1" applyAlignment="1" applyProtection="1">
      <alignment horizontal="left"/>
      <protection locked="0"/>
    </xf>
    <xf numFmtId="0" fontId="0" fillId="8" borderId="44" xfId="0" applyFill="1" applyBorder="1" applyAlignment="1" applyProtection="1">
      <alignment horizontal="left"/>
      <protection locked="0"/>
    </xf>
    <xf numFmtId="0" fontId="0" fillId="8" borderId="15" xfId="0" applyFont="1" applyFill="1" applyBorder="1" applyAlignment="1" applyProtection="1">
      <alignment horizontal="left"/>
      <protection locked="0"/>
    </xf>
    <xf numFmtId="0" fontId="0" fillId="8" borderId="3" xfId="0" applyFont="1" applyFill="1" applyBorder="1" applyAlignment="1" applyProtection="1">
      <alignment horizontal="left"/>
      <protection locked="0"/>
    </xf>
    <xf numFmtId="0" fontId="0" fillId="8" borderId="44" xfId="0" applyFont="1" applyFill="1" applyBorder="1" applyAlignment="1" applyProtection="1">
      <alignment horizontal="left"/>
      <protection locked="0"/>
    </xf>
    <xf numFmtId="0" fontId="0" fillId="8" borderId="19" xfId="0" applyFill="1" applyBorder="1" applyProtection="1">
      <protection locked="0"/>
    </xf>
    <xf numFmtId="0" fontId="0" fillId="8" borderId="20" xfId="0" applyFill="1" applyBorder="1" applyProtection="1">
      <protection locked="0"/>
    </xf>
    <xf numFmtId="0" fontId="0" fillId="8" borderId="63" xfId="0" applyFill="1" applyBorder="1" applyProtection="1">
      <protection locked="0"/>
    </xf>
    <xf numFmtId="0" fontId="0" fillId="8" borderId="3" xfId="0" applyFill="1" applyBorder="1" applyAlignment="1">
      <alignment horizontal="left"/>
    </xf>
    <xf numFmtId="0" fontId="0" fillId="8" borderId="44" xfId="0" applyFill="1" applyBorder="1" applyAlignment="1">
      <alignment horizontal="left"/>
    </xf>
    <xf numFmtId="0" fontId="0" fillId="4" borderId="15" xfId="0" applyFill="1" applyBorder="1" applyProtection="1"/>
    <xf numFmtId="0" fontId="0" fillId="4" borderId="3" xfId="0" applyFill="1" applyBorder="1" applyProtection="1"/>
    <xf numFmtId="0" fontId="0" fillId="4" borderId="44" xfId="0" applyFill="1" applyBorder="1" applyProtection="1"/>
    <xf numFmtId="0" fontId="0" fillId="4" borderId="28" xfId="0" applyFill="1" applyBorder="1" applyProtection="1"/>
    <xf numFmtId="0" fontId="0" fillId="4" borderId="62" xfId="0" applyFill="1" applyBorder="1" applyProtection="1"/>
    <xf numFmtId="0" fontId="0" fillId="8" borderId="15" xfId="0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44" xfId="0" applyFill="1" applyBorder="1" applyProtection="1">
      <protection locked="0"/>
    </xf>
    <xf numFmtId="0" fontId="0" fillId="4" borderId="26" xfId="0" applyFill="1" applyBorder="1" applyProtection="1"/>
    <xf numFmtId="0" fontId="0" fillId="4" borderId="53" xfId="0" applyFill="1" applyBorder="1" applyProtection="1"/>
    <xf numFmtId="0" fontId="13" fillId="4" borderId="15" xfId="0" applyFont="1" applyFill="1" applyBorder="1" applyProtection="1"/>
    <xf numFmtId="0" fontId="13" fillId="4" borderId="3" xfId="0" applyFont="1" applyFill="1" applyBorder="1" applyProtection="1"/>
    <xf numFmtId="0" fontId="13" fillId="4" borderId="44" xfId="0" applyFont="1" applyFill="1" applyBorder="1" applyProtection="1"/>
    <xf numFmtId="0" fontId="2" fillId="4" borderId="3" xfId="0" applyFont="1" applyFill="1" applyBorder="1" applyProtection="1"/>
    <xf numFmtId="0" fontId="2" fillId="4" borderId="44" xfId="0" applyFont="1" applyFill="1" applyBorder="1" applyProtection="1"/>
    <xf numFmtId="0" fontId="0" fillId="8" borderId="15" xfId="0" applyFont="1" applyFill="1" applyBorder="1" applyProtection="1">
      <protection locked="0"/>
    </xf>
    <xf numFmtId="0" fontId="0" fillId="8" borderId="3" xfId="0" applyFont="1" applyFill="1" applyBorder="1" applyProtection="1">
      <protection locked="0"/>
    </xf>
    <xf numFmtId="0" fontId="0" fillId="8" borderId="44" xfId="0" applyFont="1" applyFill="1" applyBorder="1" applyProtection="1">
      <protection locked="0"/>
    </xf>
    <xf numFmtId="0" fontId="0" fillId="4" borderId="19" xfId="0" applyFill="1" applyBorder="1" applyProtection="1"/>
    <xf numFmtId="0" fontId="0" fillId="4" borderId="20" xfId="0" applyFill="1" applyBorder="1" applyProtection="1"/>
    <xf numFmtId="0" fontId="0" fillId="4" borderId="63" xfId="0" applyFill="1" applyBorder="1" applyProtection="1"/>
    <xf numFmtId="0" fontId="0" fillId="4" borderId="27" xfId="0" applyFill="1" applyBorder="1" applyProtection="1"/>
    <xf numFmtId="0" fontId="0" fillId="4" borderId="57" xfId="0" applyFill="1" applyBorder="1" applyProtection="1"/>
    <xf numFmtId="0" fontId="0" fillId="8" borderId="26" xfId="0" applyFill="1" applyBorder="1" applyProtection="1">
      <protection locked="0"/>
    </xf>
    <xf numFmtId="0" fontId="0" fillId="8" borderId="53" xfId="0" applyFill="1" applyBorder="1" applyProtection="1">
      <protection locked="0"/>
    </xf>
    <xf numFmtId="0" fontId="0" fillId="4" borderId="29" xfId="0" applyFont="1" applyFill="1" applyBorder="1" applyProtection="1"/>
    <xf numFmtId="0" fontId="0" fillId="4" borderId="30" xfId="0" applyFont="1" applyFill="1" applyBorder="1" applyProtection="1"/>
    <xf numFmtId="0" fontId="0" fillId="4" borderId="31" xfId="0" applyFont="1" applyFill="1" applyBorder="1" applyProtection="1"/>
    <xf numFmtId="0" fontId="0" fillId="8" borderId="29" xfId="0" applyFill="1" applyBorder="1" applyProtection="1">
      <protection locked="0"/>
    </xf>
    <xf numFmtId="0" fontId="0" fillId="8" borderId="30" xfId="0" applyFill="1" applyBorder="1" applyProtection="1">
      <protection locked="0"/>
    </xf>
    <xf numFmtId="0" fontId="0" fillId="8" borderId="3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4" xfId="0" applyFill="1" applyBorder="1" applyProtection="1">
      <protection locked="0"/>
    </xf>
    <xf numFmtId="0" fontId="6" fillId="4" borderId="15" xfId="0" applyFont="1" applyFill="1" applyBorder="1" applyProtection="1"/>
    <xf numFmtId="0" fontId="0" fillId="4" borderId="15" xfId="0" applyFont="1" applyFill="1" applyBorder="1" applyProtection="1">
      <protection locked="0"/>
    </xf>
    <xf numFmtId="0" fontId="0" fillId="4" borderId="3" xfId="0" applyFont="1" applyFill="1" applyBorder="1" applyProtection="1">
      <protection locked="0"/>
    </xf>
    <xf numFmtId="0" fontId="0" fillId="4" borderId="44" xfId="0" applyFont="1" applyFill="1" applyBorder="1" applyProtection="1">
      <protection locked="0"/>
    </xf>
    <xf numFmtId="0" fontId="25" fillId="4" borderId="3" xfId="0" applyFont="1" applyFill="1" applyBorder="1" applyProtection="1"/>
    <xf numFmtId="0" fontId="25" fillId="4" borderId="44" xfId="0" applyFont="1" applyFill="1" applyBorder="1" applyProtection="1"/>
    <xf numFmtId="0" fontId="13" fillId="4" borderId="29" xfId="0" applyFont="1" applyFill="1" applyBorder="1" applyProtection="1"/>
    <xf numFmtId="0" fontId="13" fillId="4" borderId="30" xfId="0" applyFont="1" applyFill="1" applyBorder="1" applyProtection="1"/>
    <xf numFmtId="0" fontId="13" fillId="4" borderId="31" xfId="0" applyFont="1" applyFill="1" applyBorder="1" applyProtection="1"/>
    <xf numFmtId="0" fontId="4" fillId="8" borderId="15" xfId="0" applyFont="1" applyFill="1" applyBorder="1" applyAlignment="1" applyProtection="1">
      <alignment horizontal="left"/>
      <protection locked="0"/>
    </xf>
    <xf numFmtId="0" fontId="4" fillId="8" borderId="3" xfId="0" applyFont="1" applyFill="1" applyBorder="1" applyAlignment="1" applyProtection="1">
      <alignment horizontal="left"/>
      <protection locked="0"/>
    </xf>
    <xf numFmtId="0" fontId="4" fillId="8" borderId="44" xfId="0" applyFont="1" applyFill="1" applyBorder="1" applyAlignment="1" applyProtection="1">
      <alignment horizontal="left"/>
      <protection locked="0"/>
    </xf>
    <xf numFmtId="0" fontId="0" fillId="8" borderId="29" xfId="0" applyFont="1" applyFill="1" applyBorder="1" applyProtection="1">
      <protection locked="0"/>
    </xf>
    <xf numFmtId="0" fontId="0" fillId="8" borderId="30" xfId="0" applyFont="1" applyFill="1" applyBorder="1" applyProtection="1">
      <protection locked="0"/>
    </xf>
    <xf numFmtId="0" fontId="0" fillId="8" borderId="31" xfId="0" applyFont="1" applyFill="1" applyBorder="1" applyProtection="1">
      <protection locked="0"/>
    </xf>
    <xf numFmtId="0" fontId="0" fillId="8" borderId="15" xfId="0" applyFont="1" applyFill="1" applyBorder="1" applyAlignment="1"/>
    <xf numFmtId="0" fontId="0" fillId="8" borderId="3" xfId="0" applyFont="1" applyFill="1" applyBorder="1" applyAlignment="1"/>
    <xf numFmtId="0" fontId="0" fillId="8" borderId="44" xfId="0" applyFont="1" applyFill="1" applyBorder="1" applyAlignment="1"/>
    <xf numFmtId="0" fontId="0" fillId="4" borderId="9" xfId="0" applyFont="1" applyFill="1" applyBorder="1" applyAlignment="1" applyProtection="1"/>
    <xf numFmtId="0" fontId="0" fillId="4" borderId="2" xfId="0" applyFont="1" applyFill="1" applyBorder="1" applyAlignment="1" applyProtection="1"/>
    <xf numFmtId="0" fontId="0" fillId="4" borderId="54" xfId="0" applyFont="1" applyFill="1" applyBorder="1" applyAlignment="1" applyProtection="1"/>
    <xf numFmtId="0" fontId="0" fillId="4" borderId="15" xfId="0" applyFont="1" applyFill="1" applyBorder="1" applyAlignment="1" applyProtection="1"/>
    <xf numFmtId="0" fontId="0" fillId="4" borderId="3" xfId="0" applyFont="1" applyFill="1" applyBorder="1" applyAlignment="1" applyProtection="1"/>
    <xf numFmtId="0" fontId="0" fillId="4" borderId="44" xfId="0" applyFont="1" applyFill="1" applyBorder="1" applyAlignment="1" applyProtection="1"/>
    <xf numFmtId="0" fontId="0" fillId="4" borderId="64" xfId="0" applyFill="1" applyBorder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6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10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4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44" fontId="0" fillId="5" borderId="10" xfId="0" applyNumberFormat="1" applyFill="1" applyBorder="1" applyAlignment="1">
      <alignment horizontal="center"/>
    </xf>
    <xf numFmtId="0" fontId="26" fillId="5" borderId="47" xfId="0" applyFont="1" applyFill="1" applyBorder="1" applyAlignment="1">
      <alignment horizontal="center" wrapText="1"/>
    </xf>
    <xf numFmtId="0" fontId="26" fillId="5" borderId="14" xfId="0" applyFont="1" applyFill="1" applyBorder="1" applyAlignment="1">
      <alignment horizontal="center" wrapText="1"/>
    </xf>
    <xf numFmtId="0" fontId="26" fillId="5" borderId="5" xfId="0" applyFont="1" applyFill="1" applyBorder="1" applyAlignment="1">
      <alignment horizontal="center" wrapText="1"/>
    </xf>
    <xf numFmtId="0" fontId="26" fillId="5" borderId="4" xfId="0" applyFont="1" applyFill="1" applyBorder="1" applyAlignment="1">
      <alignment horizontal="center" wrapText="1"/>
    </xf>
    <xf numFmtId="44" fontId="0" fillId="5" borderId="61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44" fontId="0" fillId="5" borderId="7" xfId="0" applyNumberFormat="1" applyFill="1" applyBorder="1" applyAlignment="1">
      <alignment horizontal="center"/>
    </xf>
    <xf numFmtId="44" fontId="0" fillId="5" borderId="12" xfId="0" applyNumberFormat="1" applyFill="1" applyBorder="1" applyAlignment="1">
      <alignment horizontal="center"/>
    </xf>
    <xf numFmtId="44" fontId="0" fillId="5" borderId="38" xfId="0" applyNumberFormat="1" applyFill="1" applyBorder="1" applyAlignment="1">
      <alignment horizontal="center"/>
    </xf>
    <xf numFmtId="44" fontId="0" fillId="5" borderId="1" xfId="0" applyNumberFormat="1" applyFill="1" applyBorder="1" applyAlignment="1">
      <alignment horizontal="center"/>
    </xf>
    <xf numFmtId="44" fontId="0" fillId="5" borderId="65" xfId="0" applyNumberFormat="1" applyFill="1" applyBorder="1" applyAlignment="1">
      <alignment horizontal="center"/>
    </xf>
    <xf numFmtId="44" fontId="0" fillId="5" borderId="8" xfId="0" applyNumberFormat="1" applyFill="1" applyBorder="1" applyAlignment="1">
      <alignment horizontal="center"/>
    </xf>
    <xf numFmtId="44" fontId="0" fillId="5" borderId="40" xfId="0" applyNumberFormat="1" applyFill="1" applyBorder="1" applyAlignment="1">
      <alignment horizontal="center"/>
    </xf>
    <xf numFmtId="44" fontId="0" fillId="5" borderId="24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4" borderId="64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44" fontId="4" fillId="0" borderId="0" xfId="4" applyNumberFormat="1" applyFont="1" applyBorder="1" applyAlignment="1">
      <alignment horizontal="left"/>
    </xf>
    <xf numFmtId="44" fontId="4" fillId="0" borderId="0" xfId="4" applyNumberFormat="1" applyFont="1" applyBorder="1" applyAlignment="1">
      <alignment horizontal="left" vertical="top" wrapText="1"/>
    </xf>
  </cellXfs>
  <cellStyles count="5">
    <cellStyle name="Procent" xfId="1" builtinId="5"/>
    <cellStyle name="Standaard" xfId="0" builtinId="0"/>
    <cellStyle name="Standaard_Zekerhedenoverzicht" xfId="2"/>
    <cellStyle name="Valuta" xfId="3" builtinId="4"/>
    <cellStyle name="Valut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1047750</xdr:colOff>
      <xdr:row>12</xdr:row>
      <xdr:rowOff>95250</xdr:rowOff>
    </xdr:from>
    <xdr:to>
      <xdr:col>9</xdr:col>
      <xdr:colOff>266700</xdr:colOff>
      <xdr:row>15</xdr:row>
      <xdr:rowOff>104775</xdr:rowOff>
    </xdr:to>
    <xdr:pic>
      <xdr:nvPicPr>
        <xdr:cNvPr id="2049" name="Afbeelding 1" descr="Avans%20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2514600"/>
          <a:ext cx="20002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800100</xdr:colOff>
      <xdr:row>10</xdr:row>
      <xdr:rowOff>123825</xdr:rowOff>
    </xdr:from>
    <xdr:to>
      <xdr:col>5</xdr:col>
      <xdr:colOff>733425</xdr:colOff>
      <xdr:row>16</xdr:row>
      <xdr:rowOff>0</xdr:rowOff>
    </xdr:to>
    <xdr:pic>
      <xdr:nvPicPr>
        <xdr:cNvPr id="2050" name="Afbeelding 2" descr="Ruimtevooronzebuur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19725" y="2162175"/>
          <a:ext cx="1123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342900</xdr:colOff>
      <xdr:row>11</xdr:row>
      <xdr:rowOff>9525</xdr:rowOff>
    </xdr:from>
    <xdr:to>
      <xdr:col>11</xdr:col>
      <xdr:colOff>704850</xdr:colOff>
      <xdr:row>16</xdr:row>
      <xdr:rowOff>9525</xdr:rowOff>
    </xdr:to>
    <xdr:pic>
      <xdr:nvPicPr>
        <xdr:cNvPr id="2051" name="Afbeelding 3" descr="Gemeente%20Breda%20vierkant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34450" y="2238375"/>
          <a:ext cx="14192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rgb="FF92D050"/>
  </sheetPr>
  <dimension ref="A1:S211"/>
  <sheetViews>
    <sheetView showGridLines="0" zoomScaleNormal="100" zoomScalePageLayoutView="120" workbookViewId="0">
      <selection activeCell="D17" sqref="D17"/>
    </sheetView>
  </sheetViews>
  <sheetFormatPr defaultRowHeight="15" x14ac:dyDescent="0.25"/>
  <cols>
    <col min="1" max="1" width="29.7109375" bestFit="1" customWidth="1"/>
    <col min="2" max="2" width="12.7109375" customWidth="1"/>
    <col min="3" max="3" width="12.42578125" customWidth="1"/>
    <col min="4" max="4" width="14.42578125" customWidth="1"/>
    <col min="5" max="5" width="17.85546875" bestFit="1" customWidth="1"/>
    <col min="6" max="6" width="18.42578125" bestFit="1" customWidth="1"/>
    <col min="7" max="7" width="5.140625" customWidth="1"/>
    <col min="8" max="8" width="12.140625" customWidth="1"/>
    <col min="9" max="9" width="6" customWidth="1"/>
    <col min="10" max="10" width="7.7109375" customWidth="1"/>
    <col min="11" max="11" width="8.140625" customWidth="1"/>
    <col min="12" max="12" width="11.28515625" customWidth="1"/>
    <col min="13" max="13" width="11.140625" customWidth="1"/>
  </cols>
  <sheetData>
    <row r="1" spans="1:13" ht="24" thickBot="1" x14ac:dyDescent="0.4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14"/>
    </row>
    <row r="2" spans="1:13" x14ac:dyDescent="0.25">
      <c r="A2" s="530" t="s">
        <v>40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2"/>
      <c r="M2" s="14"/>
    </row>
    <row r="3" spans="1:13" x14ac:dyDescent="0.25">
      <c r="A3" s="37" t="s">
        <v>37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4"/>
    </row>
    <row r="4" spans="1:13" x14ac:dyDescent="0.25">
      <c r="A4" s="37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4"/>
    </row>
    <row r="5" spans="1:13" x14ac:dyDescent="0.25">
      <c r="A5" s="37"/>
      <c r="B5" s="44"/>
      <c r="C5" s="44"/>
      <c r="D5" s="44"/>
      <c r="E5" s="44"/>
      <c r="F5" s="44"/>
      <c r="G5" s="44"/>
      <c r="H5" s="44"/>
      <c r="I5" s="44"/>
      <c r="J5" s="44"/>
      <c r="K5" s="44"/>
      <c r="L5" s="45"/>
      <c r="M5" s="14"/>
    </row>
    <row r="6" spans="1:13" x14ac:dyDescent="0.25">
      <c r="A6" s="37" t="s">
        <v>39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5"/>
      <c r="M6" s="14"/>
    </row>
    <row r="7" spans="1:13" x14ac:dyDescent="0.25">
      <c r="A7" s="37" t="s">
        <v>36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5"/>
      <c r="M7" s="14"/>
    </row>
    <row r="8" spans="1:13" x14ac:dyDescent="0.25">
      <c r="A8" s="37" t="s">
        <v>38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  <c r="M8" s="14"/>
    </row>
    <row r="9" spans="1:13" x14ac:dyDescent="0.25">
      <c r="A9" s="37"/>
      <c r="B9" s="44"/>
      <c r="C9" s="44"/>
      <c r="D9" s="44"/>
      <c r="E9" s="44"/>
      <c r="F9" s="44"/>
      <c r="G9" s="44"/>
      <c r="H9" s="44"/>
      <c r="I9" s="44"/>
      <c r="J9" s="44"/>
      <c r="K9" s="44"/>
      <c r="L9" s="45"/>
      <c r="M9" s="14"/>
    </row>
    <row r="10" spans="1:13" ht="15.75" thickBot="1" x14ac:dyDescent="0.3">
      <c r="A10" s="43" t="s">
        <v>262</v>
      </c>
      <c r="B10" s="46">
        <v>2013</v>
      </c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14"/>
    </row>
    <row r="11" spans="1:13" x14ac:dyDescent="0.25">
      <c r="A11" s="11"/>
      <c r="B11" s="86"/>
      <c r="C11" s="86"/>
      <c r="D11" s="86"/>
      <c r="E11" s="86"/>
      <c r="F11" s="86"/>
      <c r="G11" s="14"/>
      <c r="H11" s="14"/>
      <c r="I11" s="14"/>
      <c r="J11" s="14"/>
      <c r="K11" s="14"/>
      <c r="L11" s="14"/>
      <c r="M11" s="14"/>
    </row>
    <row r="12" spans="1:13" x14ac:dyDescent="0.25">
      <c r="A12" s="87"/>
      <c r="B12" s="87"/>
      <c r="C12" s="87"/>
      <c r="D12" s="87"/>
      <c r="E12" s="87"/>
      <c r="F12" s="88"/>
      <c r="G12" s="14"/>
      <c r="H12" s="14"/>
      <c r="I12" s="14"/>
      <c r="J12" s="14"/>
      <c r="K12" s="14"/>
      <c r="L12" s="14"/>
      <c r="M12" s="14"/>
    </row>
    <row r="13" spans="1:13" x14ac:dyDescent="0.25">
      <c r="G13" s="14"/>
      <c r="H13" s="14"/>
      <c r="I13" s="14"/>
      <c r="J13" s="14"/>
      <c r="K13" s="14"/>
      <c r="L13" s="14"/>
      <c r="M13" s="14"/>
    </row>
    <row r="14" spans="1:13" x14ac:dyDescent="0.25">
      <c r="G14" s="14"/>
      <c r="H14" s="14"/>
      <c r="I14" s="14"/>
      <c r="J14" s="14"/>
      <c r="K14" s="14"/>
      <c r="L14" s="14"/>
      <c r="M14" s="14"/>
    </row>
    <row r="15" spans="1:13" x14ac:dyDescent="0.25">
      <c r="G15" s="14"/>
      <c r="H15" s="14"/>
      <c r="I15" s="14"/>
      <c r="J15" s="14"/>
      <c r="K15" s="14"/>
      <c r="L15" s="14"/>
      <c r="M15" s="14"/>
    </row>
    <row r="16" spans="1:13" ht="13.9" customHeight="1" x14ac:dyDescent="0.25">
      <c r="G16" s="14"/>
      <c r="H16" s="14"/>
      <c r="I16" s="14"/>
      <c r="J16" s="14"/>
      <c r="K16" s="14"/>
      <c r="L16" s="14"/>
      <c r="M16" s="14"/>
    </row>
    <row r="17" spans="7:14" x14ac:dyDescent="0.25">
      <c r="G17" s="14"/>
      <c r="H17" s="14"/>
      <c r="I17" s="14"/>
      <c r="J17" s="14"/>
      <c r="K17" s="14"/>
      <c r="L17" s="14"/>
      <c r="M17" s="14"/>
      <c r="N17" s="14"/>
    </row>
    <row r="18" spans="7:14" x14ac:dyDescent="0.25">
      <c r="G18" s="14"/>
      <c r="M18" s="14"/>
      <c r="N18" s="14"/>
    </row>
    <row r="19" spans="7:14" x14ac:dyDescent="0.25">
      <c r="G19" s="14"/>
      <c r="M19" s="14"/>
      <c r="N19" s="14"/>
    </row>
    <row r="20" spans="7:14" x14ac:dyDescent="0.25">
      <c r="G20" s="14"/>
      <c r="M20" s="14"/>
      <c r="N20" s="14"/>
    </row>
    <row r="21" spans="7:14" x14ac:dyDescent="0.25">
      <c r="G21" s="14"/>
      <c r="M21" s="14"/>
      <c r="N21" s="14"/>
    </row>
    <row r="22" spans="7:14" x14ac:dyDescent="0.25">
      <c r="G22" s="14"/>
      <c r="M22" s="14"/>
      <c r="N22" s="14"/>
    </row>
    <row r="23" spans="7:14" x14ac:dyDescent="0.25">
      <c r="G23" s="14"/>
      <c r="M23" s="14"/>
      <c r="N23" s="14"/>
    </row>
    <row r="24" spans="7:14" x14ac:dyDescent="0.25">
      <c r="G24" s="14"/>
      <c r="M24" s="14"/>
      <c r="N24" s="14"/>
    </row>
    <row r="25" spans="7:14" x14ac:dyDescent="0.25">
      <c r="G25" s="14"/>
      <c r="M25" s="14"/>
      <c r="N25" s="14"/>
    </row>
    <row r="26" spans="7:14" x14ac:dyDescent="0.25">
      <c r="G26" s="14"/>
      <c r="M26" s="14"/>
      <c r="N26" s="14"/>
    </row>
    <row r="27" spans="7:14" x14ac:dyDescent="0.25">
      <c r="G27" s="14"/>
      <c r="M27" s="14"/>
      <c r="N27" s="14"/>
    </row>
    <row r="28" spans="7:14" x14ac:dyDescent="0.25">
      <c r="G28" s="14"/>
      <c r="M28" s="14"/>
      <c r="N28" s="14"/>
    </row>
    <row r="29" spans="7:14" x14ac:dyDescent="0.25">
      <c r="G29" s="14"/>
      <c r="M29" s="14"/>
      <c r="N29" s="14"/>
    </row>
    <row r="30" spans="7:14" x14ac:dyDescent="0.25">
      <c r="G30" s="14"/>
      <c r="M30" s="14"/>
      <c r="N30" s="14"/>
    </row>
    <row r="31" spans="7:14" x14ac:dyDescent="0.25">
      <c r="G31" s="14"/>
      <c r="M31" s="14"/>
    </row>
    <row r="32" spans="7:14" x14ac:dyDescent="0.25">
      <c r="G32" s="14"/>
      <c r="M32" s="14"/>
    </row>
    <row r="33" spans="7:13" x14ac:dyDescent="0.25">
      <c r="G33" s="14"/>
      <c r="M33" s="14"/>
    </row>
    <row r="34" spans="7:13" x14ac:dyDescent="0.25">
      <c r="G34" s="14"/>
      <c r="M34" s="14"/>
    </row>
    <row r="35" spans="7:13" x14ac:dyDescent="0.25">
      <c r="G35" s="14"/>
      <c r="M35" s="14"/>
    </row>
    <row r="36" spans="7:13" x14ac:dyDescent="0.25">
      <c r="G36" s="14"/>
      <c r="M36" s="14"/>
    </row>
    <row r="37" spans="7:13" x14ac:dyDescent="0.25">
      <c r="G37" s="14"/>
      <c r="M37" s="14"/>
    </row>
    <row r="38" spans="7:13" x14ac:dyDescent="0.25">
      <c r="G38" s="14"/>
      <c r="M38" s="14"/>
    </row>
    <row r="39" spans="7:13" x14ac:dyDescent="0.25">
      <c r="G39" s="51"/>
      <c r="M39" s="14"/>
    </row>
    <row r="40" spans="7:13" x14ac:dyDescent="0.25">
      <c r="G40" s="14"/>
      <c r="M40" s="14"/>
    </row>
    <row r="41" spans="7:13" x14ac:dyDescent="0.25">
      <c r="G41" s="14"/>
      <c r="M41" s="14"/>
    </row>
    <row r="42" spans="7:13" x14ac:dyDescent="0.25">
      <c r="G42" s="14"/>
      <c r="M42" s="14"/>
    </row>
    <row r="43" spans="7:13" x14ac:dyDescent="0.25">
      <c r="G43" s="14"/>
      <c r="M43" s="14"/>
    </row>
    <row r="44" spans="7:13" x14ac:dyDescent="0.25">
      <c r="G44" s="14"/>
      <c r="M44" s="14"/>
    </row>
    <row r="45" spans="7:13" x14ac:dyDescent="0.25">
      <c r="G45" s="14"/>
      <c r="M45" s="14"/>
    </row>
    <row r="46" spans="7:13" x14ac:dyDescent="0.25">
      <c r="G46" s="14"/>
      <c r="M46" s="14"/>
    </row>
    <row r="47" spans="7:13" x14ac:dyDescent="0.25">
      <c r="G47" s="14"/>
      <c r="M47" s="14"/>
    </row>
    <row r="48" spans="7:13" x14ac:dyDescent="0.25">
      <c r="G48" s="14"/>
      <c r="M48" s="14"/>
    </row>
    <row r="49" spans="1:19" x14ac:dyDescent="0.25">
      <c r="G49" s="14"/>
      <c r="M49" s="14"/>
    </row>
    <row r="50" spans="1:19" x14ac:dyDescent="0.25">
      <c r="G50" s="14"/>
      <c r="M50" s="14"/>
    </row>
    <row r="51" spans="1:19" x14ac:dyDescent="0.25">
      <c r="G51" s="14"/>
      <c r="M51" s="14"/>
    </row>
    <row r="52" spans="1:19" x14ac:dyDescent="0.25">
      <c r="G52" s="14"/>
      <c r="M52" s="14"/>
    </row>
    <row r="53" spans="1:19" x14ac:dyDescent="0.25">
      <c r="G53" s="14"/>
      <c r="M53" s="14"/>
    </row>
    <row r="54" spans="1:19" x14ac:dyDescent="0.25">
      <c r="G54" s="14"/>
      <c r="M54" s="14"/>
    </row>
    <row r="55" spans="1:19" x14ac:dyDescent="0.25">
      <c r="A55" s="4"/>
      <c r="B55" s="4"/>
      <c r="C55" s="4"/>
      <c r="D55" s="4"/>
      <c r="E55" s="4"/>
      <c r="F55" s="4"/>
      <c r="G55" s="11"/>
      <c r="H55" s="4"/>
      <c r="I55" s="4"/>
      <c r="J55" s="4"/>
      <c r="K55" s="4"/>
      <c r="L55" s="4"/>
      <c r="M55" s="11"/>
      <c r="N55" s="11"/>
      <c r="O55" s="4"/>
      <c r="P55" s="4"/>
      <c r="Q55" s="4"/>
      <c r="R55" s="4"/>
      <c r="S55" s="4"/>
    </row>
    <row r="56" spans="1:19" x14ac:dyDescent="0.25">
      <c r="A56" s="4"/>
      <c r="B56" s="4"/>
      <c r="C56" s="4"/>
      <c r="D56" s="4"/>
      <c r="E56" s="4"/>
      <c r="F56" s="4"/>
      <c r="G56" s="11"/>
      <c r="H56" s="4"/>
      <c r="I56" s="4"/>
      <c r="J56" s="4"/>
      <c r="K56" s="4"/>
      <c r="L56" s="4"/>
      <c r="M56" s="11"/>
      <c r="N56" s="11"/>
      <c r="O56" s="4"/>
      <c r="P56" s="4"/>
      <c r="Q56" s="4"/>
      <c r="R56" s="4"/>
      <c r="S56" s="4"/>
    </row>
    <row r="57" spans="1:19" x14ac:dyDescent="0.25">
      <c r="A57" s="4"/>
      <c r="B57" s="4"/>
      <c r="C57" s="4"/>
      <c r="D57" s="4"/>
      <c r="E57" s="4"/>
      <c r="F57" s="4"/>
      <c r="G57" s="11"/>
      <c r="H57" s="4"/>
      <c r="I57" s="4"/>
      <c r="J57" s="4"/>
      <c r="K57" s="4"/>
      <c r="L57" s="4"/>
      <c r="M57" s="11"/>
      <c r="N57" s="11"/>
      <c r="O57" s="4"/>
      <c r="P57" s="4"/>
      <c r="Q57" s="4"/>
      <c r="R57" s="4"/>
      <c r="S57" s="4"/>
    </row>
    <row r="58" spans="1:19" x14ac:dyDescent="0.25">
      <c r="A58" s="4"/>
      <c r="B58" s="4"/>
      <c r="C58" s="4"/>
      <c r="D58" s="4"/>
      <c r="E58" s="4"/>
      <c r="F58" s="4"/>
      <c r="G58" s="11"/>
      <c r="H58" s="4"/>
      <c r="I58" s="4"/>
      <c r="J58" s="4"/>
      <c r="K58" s="4"/>
      <c r="L58" s="4"/>
      <c r="M58" s="11"/>
      <c r="N58" s="11"/>
      <c r="O58" s="4"/>
      <c r="P58" s="4"/>
      <c r="Q58" s="4"/>
      <c r="R58" s="4"/>
      <c r="S58" s="4"/>
    </row>
    <row r="59" spans="1:19" x14ac:dyDescent="0.25">
      <c r="A59" s="4"/>
      <c r="B59" s="4"/>
      <c r="C59" s="4"/>
      <c r="D59" s="4"/>
      <c r="E59" s="4"/>
      <c r="F59" s="4"/>
      <c r="G59" s="11"/>
      <c r="H59" s="4"/>
      <c r="I59" s="4"/>
      <c r="J59" s="4"/>
      <c r="K59" s="4"/>
      <c r="L59" s="4"/>
      <c r="M59" s="11"/>
      <c r="N59" s="11"/>
      <c r="O59" s="4"/>
      <c r="P59" s="4"/>
      <c r="Q59" s="4"/>
      <c r="R59" s="4"/>
      <c r="S59" s="4"/>
    </row>
    <row r="60" spans="1:19" x14ac:dyDescent="0.25">
      <c r="A60" s="11"/>
      <c r="B60" s="11"/>
      <c r="C60" s="11"/>
      <c r="D60" s="11"/>
      <c r="E60" s="11"/>
      <c r="F60" s="11"/>
      <c r="G60" s="11"/>
      <c r="H60" s="4"/>
      <c r="I60" s="4"/>
      <c r="J60" s="4"/>
      <c r="K60" s="4"/>
      <c r="L60" s="4"/>
      <c r="M60" s="11"/>
      <c r="N60" s="11"/>
      <c r="O60" s="4"/>
      <c r="P60" s="4"/>
      <c r="Q60" s="4"/>
      <c r="R60" s="4"/>
      <c r="S60" s="4"/>
    </row>
    <row r="61" spans="1:19" x14ac:dyDescent="0.25">
      <c r="A61" s="4"/>
      <c r="B61" s="4"/>
      <c r="C61" s="4"/>
      <c r="D61" s="4"/>
      <c r="E61" s="4"/>
      <c r="F61" s="4"/>
      <c r="G61" s="11"/>
      <c r="H61" s="4"/>
      <c r="I61" s="4"/>
      <c r="J61" s="4"/>
      <c r="K61" s="4"/>
      <c r="L61" s="4"/>
      <c r="M61" s="11"/>
      <c r="N61" s="11"/>
      <c r="O61" s="4"/>
      <c r="P61" s="4"/>
      <c r="Q61" s="4"/>
      <c r="R61" s="4"/>
      <c r="S61" s="4"/>
    </row>
    <row r="62" spans="1:19" x14ac:dyDescent="0.25">
      <c r="A62" s="4"/>
      <c r="B62" s="4"/>
      <c r="C62" s="4"/>
      <c r="D62" s="4"/>
      <c r="E62" s="4"/>
      <c r="F62" s="4"/>
      <c r="G62" s="11"/>
      <c r="H62" s="4"/>
      <c r="I62" s="4"/>
      <c r="J62" s="4"/>
      <c r="K62" s="4"/>
      <c r="L62" s="4"/>
      <c r="M62" s="11"/>
      <c r="N62" s="11"/>
      <c r="O62" s="4"/>
      <c r="P62" s="4"/>
      <c r="Q62" s="4"/>
      <c r="R62" s="4"/>
      <c r="S62" s="4"/>
    </row>
    <row r="63" spans="1:19" x14ac:dyDescent="0.25">
      <c r="A63" s="4"/>
      <c r="B63" s="4"/>
      <c r="C63" s="4"/>
      <c r="D63" s="4"/>
      <c r="E63" s="4"/>
      <c r="F63" s="4"/>
      <c r="G63" s="11"/>
      <c r="H63" s="4"/>
      <c r="I63" s="4"/>
      <c r="J63" s="4"/>
      <c r="K63" s="4"/>
      <c r="L63" s="4"/>
      <c r="M63" s="11"/>
      <c r="N63" s="11"/>
      <c r="O63" s="4"/>
      <c r="P63" s="4"/>
      <c r="Q63" s="4"/>
      <c r="R63" s="4"/>
      <c r="S63" s="4"/>
    </row>
    <row r="64" spans="1:19" x14ac:dyDescent="0.25">
      <c r="A64" s="4"/>
      <c r="B64" s="4"/>
      <c r="C64" s="4"/>
      <c r="D64" s="4"/>
      <c r="E64" s="4"/>
      <c r="F64" s="4"/>
      <c r="G64" s="11"/>
      <c r="H64" s="4"/>
      <c r="I64" s="4"/>
      <c r="J64" s="4"/>
      <c r="K64" s="4"/>
      <c r="L64" s="4"/>
      <c r="M64" s="11"/>
      <c r="N64" s="11"/>
      <c r="O64" s="4"/>
      <c r="P64" s="4"/>
      <c r="Q64" s="4"/>
      <c r="R64" s="4"/>
      <c r="S64" s="4"/>
    </row>
    <row r="65" spans="1:19" x14ac:dyDescent="0.25">
      <c r="A65" s="4"/>
      <c r="B65" s="4"/>
      <c r="C65" s="4"/>
      <c r="D65" s="4"/>
      <c r="E65" s="4"/>
      <c r="F65" s="4"/>
      <c r="G65" s="11"/>
      <c r="H65" s="4"/>
      <c r="I65" s="4"/>
      <c r="J65" s="4"/>
      <c r="K65" s="4"/>
      <c r="L65" s="4"/>
      <c r="M65" s="11"/>
      <c r="N65" s="11"/>
      <c r="O65" s="4"/>
      <c r="P65" s="4"/>
      <c r="Q65" s="4"/>
      <c r="R65" s="4"/>
      <c r="S65" s="4"/>
    </row>
    <row r="66" spans="1:19" x14ac:dyDescent="0.25">
      <c r="A66" s="4"/>
      <c r="B66" s="4"/>
      <c r="C66" s="4"/>
      <c r="D66" s="4"/>
      <c r="E66" s="4"/>
      <c r="F66" s="4"/>
      <c r="G66" s="11"/>
      <c r="H66" s="4"/>
      <c r="I66" s="4"/>
      <c r="J66" s="4"/>
      <c r="K66" s="4"/>
      <c r="L66" s="4"/>
      <c r="M66" s="11"/>
      <c r="N66" s="11"/>
      <c r="O66" s="4"/>
      <c r="P66" s="4"/>
      <c r="Q66" s="4"/>
      <c r="R66" s="4"/>
      <c r="S66" s="4"/>
    </row>
    <row r="67" spans="1:19" x14ac:dyDescent="0.25">
      <c r="A67" s="4"/>
      <c r="B67" s="4"/>
      <c r="C67" s="4"/>
      <c r="D67" s="4"/>
      <c r="E67" s="4"/>
      <c r="F67" s="4"/>
      <c r="G67" s="11"/>
      <c r="H67" s="4"/>
      <c r="I67" s="4"/>
      <c r="J67" s="4"/>
      <c r="K67" s="4"/>
      <c r="L67" s="4"/>
      <c r="M67" s="11"/>
      <c r="N67" s="11"/>
      <c r="O67" s="4"/>
      <c r="P67" s="4"/>
      <c r="Q67" s="4"/>
      <c r="R67" s="4"/>
      <c r="S67" s="4"/>
    </row>
    <row r="68" spans="1:19" x14ac:dyDescent="0.25">
      <c r="A68" s="4"/>
      <c r="B68" s="4"/>
      <c r="C68" s="4"/>
      <c r="D68" s="4"/>
      <c r="E68" s="4"/>
      <c r="F68" s="4"/>
      <c r="G68" s="11"/>
      <c r="H68" s="4"/>
      <c r="I68" s="4"/>
      <c r="J68" s="4"/>
      <c r="K68" s="4"/>
      <c r="L68" s="4"/>
      <c r="M68" s="11"/>
      <c r="N68" s="11"/>
      <c r="O68" s="4"/>
      <c r="P68" s="4"/>
      <c r="Q68" s="4"/>
      <c r="R68" s="4"/>
      <c r="S68" s="4"/>
    </row>
    <row r="69" spans="1:19" x14ac:dyDescent="0.25">
      <c r="A69" s="4"/>
      <c r="B69" s="4"/>
      <c r="C69" s="4"/>
      <c r="D69" s="4"/>
      <c r="E69" s="4"/>
      <c r="F69" s="4"/>
      <c r="G69" s="11"/>
      <c r="H69" s="4"/>
      <c r="I69" s="4"/>
      <c r="J69" s="4"/>
      <c r="K69" s="4"/>
      <c r="L69" s="4"/>
      <c r="M69" s="11"/>
      <c r="N69" s="11"/>
      <c r="O69" s="4"/>
      <c r="P69" s="4"/>
      <c r="Q69" s="4"/>
      <c r="R69" s="4"/>
      <c r="S69" s="4"/>
    </row>
    <row r="70" spans="1:19" x14ac:dyDescent="0.25">
      <c r="A70" s="4"/>
      <c r="B70" s="4"/>
      <c r="C70" s="4"/>
      <c r="D70" s="4"/>
      <c r="E70" s="4"/>
      <c r="F70" s="4"/>
      <c r="G70" s="11"/>
      <c r="H70" s="4"/>
      <c r="I70" s="4"/>
      <c r="J70" s="4"/>
      <c r="K70" s="4"/>
      <c r="L70" s="4"/>
      <c r="M70" s="11"/>
      <c r="N70" s="11"/>
      <c r="O70" s="4"/>
      <c r="P70" s="4"/>
      <c r="Q70" s="4"/>
      <c r="R70" s="4"/>
      <c r="S70" s="4"/>
    </row>
    <row r="71" spans="1:19" x14ac:dyDescent="0.25">
      <c r="A71" s="4"/>
      <c r="B71" s="4"/>
      <c r="C71" s="4"/>
      <c r="D71" s="4"/>
      <c r="E71" s="4"/>
      <c r="F71" s="4"/>
      <c r="G71" s="11"/>
      <c r="H71" s="4"/>
      <c r="I71" s="4"/>
      <c r="J71" s="4"/>
      <c r="K71" s="4"/>
      <c r="L71" s="4"/>
      <c r="M71" s="11"/>
      <c r="N71" s="11"/>
      <c r="O71" s="4"/>
      <c r="P71" s="4"/>
      <c r="Q71" s="4"/>
      <c r="R71" s="4"/>
      <c r="S71" s="4"/>
    </row>
    <row r="72" spans="1:19" x14ac:dyDescent="0.25">
      <c r="A72" s="4"/>
      <c r="B72" s="4"/>
      <c r="C72" s="4"/>
      <c r="D72" s="4"/>
      <c r="E72" s="4"/>
      <c r="F72" s="4"/>
      <c r="G72" s="11"/>
      <c r="H72" s="4"/>
      <c r="I72" s="4"/>
      <c r="J72" s="4"/>
      <c r="K72" s="4"/>
      <c r="L72" s="4"/>
      <c r="M72" s="11"/>
      <c r="N72" s="4"/>
      <c r="O72" s="4"/>
      <c r="P72" s="4"/>
      <c r="Q72" s="4"/>
      <c r="R72" s="4"/>
      <c r="S72" s="4"/>
    </row>
    <row r="73" spans="1:19" x14ac:dyDescent="0.25">
      <c r="A73" s="4"/>
      <c r="B73" s="4"/>
      <c r="C73" s="4"/>
      <c r="D73" s="4"/>
      <c r="E73" s="4"/>
      <c r="F73" s="4"/>
      <c r="G73" s="11"/>
      <c r="H73" s="4"/>
      <c r="I73" s="4"/>
      <c r="J73" s="4"/>
      <c r="K73" s="4"/>
      <c r="L73" s="4"/>
      <c r="M73" s="11"/>
      <c r="N73" s="11"/>
      <c r="O73" s="4"/>
      <c r="P73" s="4"/>
      <c r="Q73" s="4"/>
      <c r="R73" s="4"/>
      <c r="S73" s="4"/>
    </row>
    <row r="74" spans="1:19" x14ac:dyDescent="0.25">
      <c r="A74" s="4"/>
      <c r="B74" s="4"/>
      <c r="C74" s="4"/>
      <c r="D74" s="4"/>
      <c r="E74" s="4"/>
      <c r="F74" s="4"/>
      <c r="G74" s="11"/>
      <c r="H74" s="4"/>
      <c r="I74" s="4"/>
      <c r="J74" s="4"/>
      <c r="K74" s="4"/>
      <c r="L74" s="4"/>
      <c r="M74" s="11"/>
      <c r="N74" s="11"/>
      <c r="O74" s="4"/>
      <c r="P74" s="4"/>
      <c r="Q74" s="4"/>
      <c r="R74" s="4"/>
      <c r="S74" s="4"/>
    </row>
    <row r="75" spans="1:19" x14ac:dyDescent="0.25">
      <c r="A75" s="4"/>
      <c r="B75" s="4"/>
      <c r="C75" s="4"/>
      <c r="D75" s="4"/>
      <c r="E75" s="4"/>
      <c r="F75" s="4"/>
      <c r="G75" s="11"/>
      <c r="H75" s="4"/>
      <c r="I75" s="4"/>
      <c r="J75" s="4"/>
      <c r="K75" s="4"/>
      <c r="L75" s="4"/>
      <c r="M75" s="11"/>
      <c r="N75" s="11"/>
      <c r="O75" s="4"/>
      <c r="P75" s="4"/>
      <c r="Q75" s="4"/>
      <c r="R75" s="4"/>
      <c r="S75" s="4"/>
    </row>
    <row r="76" spans="1:19" x14ac:dyDescent="0.25">
      <c r="A76" s="4"/>
      <c r="B76" s="4"/>
      <c r="C76" s="4"/>
      <c r="D76" s="4"/>
      <c r="E76" s="4"/>
      <c r="F76" s="4"/>
      <c r="G76" s="11"/>
      <c r="H76" s="4"/>
      <c r="I76" s="4"/>
      <c r="J76" s="4"/>
      <c r="K76" s="4"/>
      <c r="L76" s="4"/>
      <c r="M76" s="11"/>
      <c r="N76" s="11"/>
      <c r="O76" s="4"/>
      <c r="P76" s="4"/>
      <c r="Q76" s="4"/>
      <c r="R76" s="4"/>
      <c r="S76" s="4"/>
    </row>
    <row r="77" spans="1:19" x14ac:dyDescent="0.25">
      <c r="A77" s="4"/>
      <c r="B77" s="4"/>
      <c r="C77" s="4"/>
      <c r="D77" s="4"/>
      <c r="E77" s="4"/>
      <c r="F77" s="4"/>
      <c r="G77" s="11"/>
      <c r="H77" s="4"/>
      <c r="I77" s="4"/>
      <c r="J77" s="4"/>
      <c r="K77" s="4"/>
      <c r="L77" s="4"/>
      <c r="M77" s="11"/>
      <c r="N77" s="11"/>
      <c r="O77" s="4"/>
      <c r="P77" s="4"/>
      <c r="Q77" s="4"/>
      <c r="R77" s="4"/>
      <c r="S77" s="4"/>
    </row>
    <row r="78" spans="1:19" x14ac:dyDescent="0.25">
      <c r="A78" s="4"/>
      <c r="B78" s="4"/>
      <c r="C78" s="4"/>
      <c r="D78" s="4"/>
      <c r="E78" s="4"/>
      <c r="F78" s="4"/>
      <c r="G78" s="11"/>
      <c r="H78" s="4"/>
      <c r="I78" s="4"/>
      <c r="J78" s="4"/>
      <c r="K78" s="4"/>
      <c r="L78" s="4"/>
      <c r="M78" s="11"/>
      <c r="N78" s="11"/>
      <c r="O78" s="4"/>
      <c r="P78" s="4"/>
      <c r="Q78" s="4"/>
      <c r="R78" s="4"/>
      <c r="S78" s="4"/>
    </row>
    <row r="79" spans="1:19" x14ac:dyDescent="0.25">
      <c r="A79" s="4"/>
      <c r="B79" s="4"/>
      <c r="C79" s="4"/>
      <c r="D79" s="4"/>
      <c r="E79" s="4"/>
      <c r="F79" s="4"/>
      <c r="G79" s="11"/>
      <c r="H79" s="4"/>
      <c r="I79" s="4"/>
      <c r="J79" s="4"/>
      <c r="K79" s="4"/>
      <c r="L79" s="4"/>
      <c r="M79" s="11"/>
      <c r="N79" s="11"/>
      <c r="O79" s="4"/>
      <c r="P79" s="4"/>
      <c r="Q79" s="4"/>
      <c r="R79" s="4"/>
      <c r="S79" s="4"/>
    </row>
    <row r="80" spans="1:19" x14ac:dyDescent="0.25">
      <c r="A80" s="4"/>
      <c r="B80" s="4"/>
      <c r="C80" s="4"/>
      <c r="D80" s="4"/>
      <c r="E80" s="4"/>
      <c r="F80" s="4"/>
      <c r="G80" s="11"/>
      <c r="H80" s="4"/>
      <c r="I80" s="4"/>
      <c r="J80" s="4"/>
      <c r="K80" s="4"/>
      <c r="L80" s="4"/>
      <c r="M80" s="11"/>
      <c r="N80" s="11"/>
      <c r="O80" s="4"/>
      <c r="P80" s="4"/>
      <c r="Q80" s="4"/>
      <c r="R80" s="4"/>
      <c r="S80" s="4"/>
    </row>
    <row r="81" spans="1:19" x14ac:dyDescent="0.25">
      <c r="A81" s="4"/>
      <c r="B81" s="4"/>
      <c r="C81" s="4"/>
      <c r="D81" s="4"/>
      <c r="E81" s="4"/>
      <c r="F81" s="4"/>
      <c r="G81" s="11"/>
      <c r="H81" s="4"/>
      <c r="I81" s="4"/>
      <c r="J81" s="4"/>
      <c r="K81" s="4"/>
      <c r="L81" s="4"/>
      <c r="M81" s="11"/>
      <c r="N81" s="11"/>
      <c r="O81" s="4"/>
      <c r="P81" s="4"/>
      <c r="Q81" s="4"/>
      <c r="R81" s="4"/>
      <c r="S81" s="4"/>
    </row>
    <row r="82" spans="1:19" x14ac:dyDescent="0.25">
      <c r="A82" s="4"/>
      <c r="B82" s="4"/>
      <c r="C82" s="4"/>
      <c r="D82" s="4"/>
      <c r="E82" s="4"/>
      <c r="F82" s="4"/>
      <c r="G82" s="11"/>
      <c r="H82" s="4"/>
      <c r="I82" s="4"/>
      <c r="J82" s="4"/>
      <c r="K82" s="4"/>
      <c r="L82" s="4"/>
      <c r="M82" s="11"/>
      <c r="N82" s="11"/>
      <c r="O82" s="4"/>
      <c r="P82" s="4"/>
      <c r="Q82" s="4"/>
      <c r="R82" s="4"/>
      <c r="S82" s="4"/>
    </row>
    <row r="83" spans="1:19" x14ac:dyDescent="0.25">
      <c r="A83" s="4"/>
      <c r="B83" s="4"/>
      <c r="C83" s="4"/>
      <c r="D83" s="4"/>
      <c r="E83" s="4"/>
      <c r="F83" s="4"/>
      <c r="G83" s="11"/>
      <c r="H83" s="4"/>
      <c r="I83" s="4"/>
      <c r="J83" s="4"/>
      <c r="K83" s="4"/>
      <c r="L83" s="4"/>
      <c r="M83" s="11"/>
      <c r="N83" s="11"/>
      <c r="O83" s="4"/>
      <c r="P83" s="4"/>
      <c r="Q83" s="4"/>
      <c r="R83" s="4"/>
      <c r="S83" s="4"/>
    </row>
    <row r="84" spans="1:19" x14ac:dyDescent="0.25">
      <c r="A84" s="4"/>
      <c r="B84" s="4"/>
      <c r="C84" s="4"/>
      <c r="D84" s="4"/>
      <c r="E84" s="4"/>
      <c r="F84" s="4"/>
      <c r="G84" s="11"/>
      <c r="H84" s="4"/>
      <c r="I84" s="4"/>
      <c r="J84" s="4"/>
      <c r="K84" s="4"/>
      <c r="L84" s="4"/>
      <c r="M84" s="11"/>
      <c r="N84" s="4"/>
      <c r="O84" s="4"/>
      <c r="P84" s="4"/>
      <c r="Q84" s="4"/>
      <c r="R84" s="4"/>
      <c r="S84" s="4"/>
    </row>
    <row r="85" spans="1:19" x14ac:dyDescent="0.25">
      <c r="A85" s="4"/>
      <c r="B85" s="4"/>
      <c r="C85" s="4"/>
      <c r="D85" s="4"/>
      <c r="E85" s="4"/>
      <c r="F85" s="4"/>
      <c r="G85" s="11"/>
      <c r="H85" s="11"/>
      <c r="I85" s="11"/>
      <c r="J85" s="11"/>
      <c r="K85" s="11"/>
      <c r="L85" s="11"/>
      <c r="M85" s="11"/>
      <c r="N85" s="11"/>
      <c r="O85" s="4"/>
      <c r="P85" s="4"/>
      <c r="Q85" s="4"/>
      <c r="R85" s="4"/>
      <c r="S85" s="4"/>
    </row>
    <row r="86" spans="1:19" x14ac:dyDescent="0.25">
      <c r="A86" s="4"/>
      <c r="B86" s="4"/>
      <c r="C86" s="4"/>
      <c r="D86" s="4"/>
      <c r="E86" s="4"/>
      <c r="F86" s="4"/>
      <c r="G86" s="11"/>
      <c r="H86" s="11"/>
      <c r="I86" s="11"/>
      <c r="J86" s="11"/>
      <c r="K86" s="11"/>
      <c r="L86" s="11"/>
      <c r="M86" s="11"/>
      <c r="N86" s="11"/>
      <c r="O86" s="4"/>
      <c r="P86" s="4"/>
      <c r="Q86" s="4"/>
      <c r="R86" s="4"/>
      <c r="S86" s="4"/>
    </row>
    <row r="87" spans="1:19" x14ac:dyDescent="0.25">
      <c r="A87" s="4"/>
      <c r="B87" s="4"/>
      <c r="C87" s="4"/>
      <c r="D87" s="4"/>
      <c r="E87" s="4"/>
      <c r="F87" s="4"/>
      <c r="G87" s="11"/>
      <c r="H87" s="11"/>
      <c r="I87" s="11"/>
      <c r="J87" s="11"/>
      <c r="K87" s="11"/>
      <c r="L87" s="11"/>
      <c r="M87" s="11"/>
      <c r="N87" s="11"/>
      <c r="O87" s="4"/>
      <c r="P87" s="4"/>
      <c r="Q87" s="4"/>
      <c r="R87" s="4"/>
      <c r="S87" s="4"/>
    </row>
    <row r="88" spans="1:19" x14ac:dyDescent="0.25">
      <c r="A88" s="4"/>
      <c r="B88" s="4"/>
      <c r="C88" s="4"/>
      <c r="D88" s="4"/>
      <c r="E88" s="4"/>
      <c r="F88" s="4"/>
      <c r="G88" s="11"/>
      <c r="H88" s="4"/>
      <c r="I88" s="4"/>
      <c r="J88" s="4"/>
      <c r="K88" s="4"/>
      <c r="L88" s="11"/>
      <c r="M88" s="11"/>
      <c r="N88" s="11"/>
      <c r="O88" s="4"/>
      <c r="P88" s="4"/>
      <c r="Q88" s="4"/>
      <c r="R88" s="4"/>
      <c r="S88" s="4"/>
    </row>
    <row r="89" spans="1:19" x14ac:dyDescent="0.25">
      <c r="A89" s="4"/>
      <c r="B89" s="4"/>
      <c r="C89" s="4"/>
      <c r="D89" s="4"/>
      <c r="E89" s="4"/>
      <c r="F89" s="4"/>
      <c r="G89" s="11"/>
      <c r="H89" s="4"/>
      <c r="I89" s="4"/>
      <c r="J89" s="4"/>
      <c r="K89" s="4"/>
      <c r="L89" s="11"/>
      <c r="M89" s="11"/>
      <c r="N89" s="11"/>
      <c r="O89" s="4"/>
      <c r="P89" s="4"/>
      <c r="Q89" s="4"/>
      <c r="R89" s="4"/>
      <c r="S89" s="4"/>
    </row>
    <row r="90" spans="1:19" x14ac:dyDescent="0.25">
      <c r="A90" s="11"/>
      <c r="B90" s="11"/>
      <c r="C90" s="11"/>
      <c r="D90" s="11"/>
      <c r="E90" s="11"/>
      <c r="F90" s="11"/>
      <c r="G90" s="11"/>
      <c r="H90" s="4"/>
      <c r="I90" s="4"/>
      <c r="J90" s="4"/>
      <c r="K90" s="4"/>
      <c r="L90" s="11"/>
      <c r="M90" s="11"/>
      <c r="N90" s="11"/>
      <c r="O90" s="4"/>
      <c r="P90" s="4"/>
      <c r="Q90" s="4"/>
      <c r="R90" s="4"/>
      <c r="S90" s="4"/>
    </row>
    <row r="91" spans="1:19" x14ac:dyDescent="0.25">
      <c r="A91" s="11"/>
      <c r="B91" s="11"/>
      <c r="C91" s="11"/>
      <c r="D91" s="11"/>
      <c r="E91" s="11"/>
      <c r="F91" s="11"/>
      <c r="G91" s="11"/>
      <c r="H91" s="4"/>
      <c r="I91" s="4"/>
      <c r="J91" s="4"/>
      <c r="K91" s="4"/>
      <c r="L91" s="11"/>
      <c r="M91" s="11"/>
      <c r="N91" s="11"/>
      <c r="O91" s="4"/>
      <c r="P91" s="4"/>
      <c r="Q91" s="4"/>
      <c r="R91" s="4"/>
      <c r="S91" s="4"/>
    </row>
    <row r="92" spans="1:19" x14ac:dyDescent="0.25">
      <c r="A92" s="4"/>
      <c r="B92" s="4"/>
      <c r="C92" s="4"/>
      <c r="D92" s="4"/>
      <c r="E92" s="4"/>
      <c r="F92" s="11"/>
      <c r="G92" s="11"/>
      <c r="H92" s="4"/>
      <c r="I92" s="4"/>
      <c r="J92" s="4"/>
      <c r="K92" s="4"/>
      <c r="L92" s="11"/>
      <c r="M92" s="11"/>
      <c r="N92" s="11"/>
      <c r="O92" s="4"/>
      <c r="P92" s="4"/>
      <c r="Q92" s="4"/>
      <c r="R92" s="4"/>
      <c r="S92" s="4"/>
    </row>
    <row r="93" spans="1:19" x14ac:dyDescent="0.25">
      <c r="A93" s="4"/>
      <c r="B93" s="4"/>
      <c r="C93" s="4"/>
      <c r="D93" s="4"/>
      <c r="E93" s="4"/>
      <c r="F93" s="11"/>
      <c r="G93" s="11"/>
      <c r="H93" s="4"/>
      <c r="I93" s="4"/>
      <c r="J93" s="4"/>
      <c r="K93" s="4"/>
      <c r="L93" s="11"/>
      <c r="M93" s="11"/>
      <c r="N93" s="11"/>
      <c r="O93" s="4"/>
      <c r="P93" s="4"/>
      <c r="Q93" s="4"/>
      <c r="R93" s="4"/>
      <c r="S93" s="4"/>
    </row>
    <row r="94" spans="1:19" x14ac:dyDescent="0.25">
      <c r="A94" s="4"/>
      <c r="B94" s="4"/>
      <c r="C94" s="4"/>
      <c r="D94" s="4"/>
      <c r="E94" s="4"/>
      <c r="F94" s="11"/>
      <c r="G94" s="11"/>
      <c r="H94" s="4"/>
      <c r="I94" s="4"/>
      <c r="J94" s="4"/>
      <c r="K94" s="4"/>
      <c r="L94" s="11"/>
      <c r="M94" s="11"/>
      <c r="N94" s="11"/>
      <c r="O94" s="4"/>
      <c r="P94" s="4"/>
      <c r="Q94" s="4"/>
      <c r="R94" s="4"/>
      <c r="S94" s="4"/>
    </row>
    <row r="95" spans="1:19" x14ac:dyDescent="0.25">
      <c r="A95" s="4"/>
      <c r="B95" s="4"/>
      <c r="C95" s="4"/>
      <c r="D95" s="4"/>
      <c r="E95" s="4"/>
      <c r="F95" s="11"/>
      <c r="G95" s="11"/>
      <c r="H95" s="4"/>
      <c r="I95" s="4"/>
      <c r="J95" s="4"/>
      <c r="K95" s="4"/>
      <c r="L95" s="11"/>
      <c r="M95" s="11"/>
      <c r="N95" s="11"/>
      <c r="O95" s="4"/>
      <c r="P95" s="4"/>
      <c r="Q95" s="4"/>
      <c r="R95" s="4"/>
      <c r="S95" s="4"/>
    </row>
    <row r="96" spans="1:19" x14ac:dyDescent="0.25">
      <c r="A96" s="4"/>
      <c r="B96" s="4"/>
      <c r="C96" s="4"/>
      <c r="D96" s="4"/>
      <c r="E96" s="4"/>
      <c r="F96" s="11"/>
      <c r="G96" s="11"/>
      <c r="H96" s="4"/>
      <c r="I96" s="4"/>
      <c r="J96" s="4"/>
      <c r="K96" s="4"/>
      <c r="L96" s="11"/>
      <c r="M96" s="11"/>
      <c r="N96" s="11"/>
      <c r="O96" s="4"/>
      <c r="P96" s="4"/>
      <c r="Q96" s="4"/>
      <c r="R96" s="4"/>
      <c r="S96" s="4"/>
    </row>
    <row r="97" spans="1:19" x14ac:dyDescent="0.25">
      <c r="A97" s="4"/>
      <c r="B97" s="4"/>
      <c r="C97" s="4"/>
      <c r="D97" s="4"/>
      <c r="E97" s="4"/>
      <c r="F97" s="11"/>
      <c r="G97" s="11"/>
      <c r="H97" s="4"/>
      <c r="I97" s="4"/>
      <c r="J97" s="4"/>
      <c r="K97" s="4"/>
      <c r="L97" s="11"/>
      <c r="M97" s="11"/>
      <c r="N97" s="11"/>
      <c r="O97" s="4"/>
      <c r="P97" s="4"/>
      <c r="Q97" s="4"/>
      <c r="R97" s="4"/>
      <c r="S97" s="4"/>
    </row>
    <row r="98" spans="1:19" x14ac:dyDescent="0.25">
      <c r="A98" s="4"/>
      <c r="B98" s="4"/>
      <c r="C98" s="4"/>
      <c r="D98" s="4"/>
      <c r="E98" s="4"/>
      <c r="F98" s="11"/>
      <c r="G98" s="11"/>
      <c r="H98" s="4"/>
      <c r="I98" s="4"/>
      <c r="J98" s="4"/>
      <c r="K98" s="4"/>
      <c r="L98" s="11"/>
      <c r="M98" s="11"/>
      <c r="N98" s="11"/>
      <c r="O98" s="4"/>
      <c r="P98" s="4"/>
      <c r="Q98" s="4"/>
      <c r="R98" s="4"/>
      <c r="S98" s="4"/>
    </row>
    <row r="99" spans="1:19" x14ac:dyDescent="0.25">
      <c r="A99" s="4"/>
      <c r="B99" s="4"/>
      <c r="C99" s="4"/>
      <c r="D99" s="4"/>
      <c r="E99" s="4"/>
      <c r="F99" s="11"/>
      <c r="G99" s="11"/>
      <c r="H99" s="4"/>
      <c r="I99" s="4"/>
      <c r="J99" s="4"/>
      <c r="K99" s="4"/>
      <c r="L99" s="11"/>
      <c r="M99" s="11"/>
      <c r="N99" s="11"/>
      <c r="O99" s="4"/>
      <c r="P99" s="4"/>
      <c r="Q99" s="4"/>
      <c r="R99" s="4"/>
      <c r="S99" s="4"/>
    </row>
    <row r="100" spans="1:19" x14ac:dyDescent="0.25">
      <c r="A100" s="4"/>
      <c r="B100" s="4"/>
      <c r="C100" s="4"/>
      <c r="D100" s="4"/>
      <c r="E100" s="4"/>
      <c r="F100" s="11"/>
      <c r="G100" s="11"/>
      <c r="H100" s="4"/>
      <c r="I100" s="4"/>
      <c r="J100" s="4"/>
      <c r="K100" s="4"/>
      <c r="L100" s="11"/>
      <c r="M100" s="11"/>
      <c r="N100" s="4"/>
      <c r="O100" s="4"/>
      <c r="P100" s="4"/>
      <c r="Q100" s="4"/>
      <c r="R100" s="4"/>
      <c r="S100" s="4"/>
    </row>
    <row r="101" spans="1:19" x14ac:dyDescent="0.25">
      <c r="A101" s="4"/>
      <c r="B101" s="4"/>
      <c r="C101" s="4"/>
      <c r="D101" s="4"/>
      <c r="E101" s="4"/>
      <c r="F101" s="11"/>
      <c r="G101" s="11"/>
      <c r="H101" s="11"/>
      <c r="I101" s="11"/>
      <c r="J101" s="11"/>
      <c r="K101" s="11"/>
      <c r="L101" s="11"/>
      <c r="M101" s="11"/>
      <c r="N101" s="4"/>
      <c r="O101" s="4"/>
      <c r="P101" s="4"/>
      <c r="Q101" s="4"/>
      <c r="R101" s="4"/>
      <c r="S101" s="4"/>
    </row>
    <row r="102" spans="1:19" x14ac:dyDescent="0.25">
      <c r="A102" s="4"/>
      <c r="B102" s="4"/>
      <c r="C102" s="4"/>
      <c r="D102" s="4"/>
      <c r="E102" s="4"/>
      <c r="F102" s="11"/>
      <c r="G102" s="11"/>
      <c r="H102" s="11"/>
      <c r="I102" s="11"/>
      <c r="J102" s="11"/>
      <c r="K102" s="11"/>
      <c r="L102" s="11"/>
      <c r="M102" s="11"/>
      <c r="N102" s="4"/>
      <c r="O102" s="4"/>
      <c r="P102" s="4"/>
      <c r="Q102" s="4"/>
      <c r="R102" s="4"/>
      <c r="S102" s="4"/>
    </row>
    <row r="103" spans="1:19" x14ac:dyDescent="0.25">
      <c r="A103" s="4"/>
      <c r="B103" s="4"/>
      <c r="C103" s="4"/>
      <c r="D103" s="4"/>
      <c r="E103" s="4"/>
      <c r="F103" s="11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x14ac:dyDescent="0.25">
      <c r="A104" s="4"/>
      <c r="B104" s="4"/>
      <c r="C104" s="4"/>
      <c r="D104" s="4"/>
      <c r="E104" s="4"/>
      <c r="F104" s="11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x14ac:dyDescent="0.25">
      <c r="A105" s="4"/>
      <c r="B105" s="4"/>
      <c r="C105" s="4"/>
      <c r="D105" s="4"/>
      <c r="E105" s="4"/>
      <c r="F105" s="11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x14ac:dyDescent="0.25">
      <c r="A106" s="4"/>
      <c r="B106" s="4"/>
      <c r="C106" s="4"/>
      <c r="D106" s="4"/>
      <c r="E106" s="4"/>
      <c r="F106" s="11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x14ac:dyDescent="0.25">
      <c r="A107" s="4"/>
      <c r="B107" s="4"/>
      <c r="C107" s="4"/>
      <c r="D107" s="4"/>
      <c r="E107" s="4"/>
      <c r="F107" s="11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x14ac:dyDescent="0.25">
      <c r="A108" s="4"/>
      <c r="B108" s="4"/>
      <c r="C108" s="4"/>
      <c r="D108" s="4"/>
      <c r="E108" s="4"/>
      <c r="F108" s="11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x14ac:dyDescent="0.25">
      <c r="A109" s="4"/>
      <c r="B109" s="4"/>
      <c r="C109" s="4"/>
      <c r="D109" s="4"/>
      <c r="E109" s="4"/>
      <c r="F109" s="211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x14ac:dyDescent="0.25">
      <c r="A110" s="4"/>
      <c r="B110" s="4"/>
      <c r="C110" s="4"/>
      <c r="D110" s="4"/>
      <c r="E110" s="4"/>
      <c r="F110" s="212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x14ac:dyDescent="0.25">
      <c r="A111" s="4"/>
      <c r="B111" s="4"/>
      <c r="C111" s="4"/>
      <c r="D111" s="4"/>
      <c r="E111" s="4"/>
      <c r="F111" s="212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x14ac:dyDescent="0.25">
      <c r="A112" s="4"/>
      <c r="B112" s="4"/>
      <c r="C112" s="4"/>
      <c r="D112" s="4"/>
      <c r="E112" s="4"/>
      <c r="F112" s="212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x14ac:dyDescent="0.25">
      <c r="A113" s="4"/>
      <c r="B113" s="4"/>
      <c r="C113" s="4"/>
      <c r="D113" s="4"/>
      <c r="E113" s="4"/>
      <c r="F113" s="212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x14ac:dyDescent="0.25">
      <c r="A114" s="4"/>
      <c r="B114" s="4"/>
      <c r="C114" s="4"/>
      <c r="D114" s="4"/>
      <c r="E114" s="4"/>
      <c r="F114" s="212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x14ac:dyDescent="0.25">
      <c r="A115" s="4"/>
      <c r="B115" s="4"/>
      <c r="C115" s="4"/>
      <c r="D115" s="4"/>
      <c r="E115" s="4"/>
      <c r="F115" s="212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x14ac:dyDescent="0.25">
      <c r="A116" s="4"/>
      <c r="B116" s="4"/>
      <c r="C116" s="4"/>
      <c r="D116" s="4"/>
      <c r="E116" s="4"/>
      <c r="F116" s="212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x14ac:dyDescent="0.25">
      <c r="A117" s="4"/>
      <c r="B117" s="4"/>
      <c r="C117" s="4"/>
      <c r="D117" s="4"/>
      <c r="E117" s="4"/>
      <c r="F117" s="212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x14ac:dyDescent="0.25">
      <c r="A118" s="4"/>
      <c r="B118" s="4"/>
      <c r="C118" s="4"/>
      <c r="D118" s="4"/>
      <c r="E118" s="4"/>
      <c r="F118" s="212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x14ac:dyDescent="0.25">
      <c r="A119" s="4"/>
      <c r="B119" s="4"/>
      <c r="C119" s="4"/>
      <c r="D119" s="4"/>
      <c r="E119" s="4"/>
      <c r="F119" s="21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x14ac:dyDescent="0.25">
      <c r="A120" s="4"/>
      <c r="B120" s="4"/>
      <c r="C120" s="4"/>
      <c r="D120" s="4"/>
      <c r="E120" s="4"/>
      <c r="F120" s="212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x14ac:dyDescent="0.25">
      <c r="A121" s="4"/>
      <c r="B121" s="4"/>
      <c r="C121" s="4"/>
      <c r="D121" s="4"/>
      <c r="E121" s="4"/>
      <c r="F121" s="212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x14ac:dyDescent="0.25">
      <c r="A122" s="4"/>
      <c r="B122" s="4"/>
      <c r="C122" s="4"/>
      <c r="D122" s="4"/>
      <c r="E122" s="4"/>
      <c r="F122" s="212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x14ac:dyDescent="0.25">
      <c r="A123" s="4"/>
      <c r="B123" s="4"/>
      <c r="C123" s="4"/>
      <c r="D123" s="4"/>
      <c r="E123" s="4"/>
      <c r="F123" s="11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x14ac:dyDescent="0.25">
      <c r="A124" s="4"/>
      <c r="B124" s="4"/>
      <c r="C124" s="4"/>
      <c r="D124" s="4"/>
      <c r="E124" s="4"/>
      <c r="F124" s="11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x14ac:dyDescent="0.25">
      <c r="A125" s="4"/>
      <c r="B125" s="4"/>
      <c r="C125" s="4"/>
      <c r="D125" s="4"/>
      <c r="E125" s="4"/>
      <c r="F125" s="11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x14ac:dyDescent="0.25">
      <c r="A126" s="4"/>
      <c r="B126" s="4"/>
      <c r="C126" s="4"/>
      <c r="D126" s="4"/>
      <c r="E126" s="4"/>
      <c r="F126" s="11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x14ac:dyDescent="0.25">
      <c r="A127" s="4"/>
      <c r="B127" s="4"/>
      <c r="C127" s="4"/>
      <c r="D127" s="4"/>
      <c r="E127" s="4"/>
      <c r="F127" s="11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x14ac:dyDescent="0.25">
      <c r="A128" s="4"/>
      <c r="B128" s="4"/>
      <c r="C128" s="4"/>
      <c r="D128" s="4"/>
      <c r="E128" s="4"/>
      <c r="F128" s="11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x14ac:dyDescent="0.25">
      <c r="A129" s="4"/>
      <c r="B129" s="4"/>
      <c r="C129" s="4"/>
      <c r="D129" s="4"/>
      <c r="E129" s="4"/>
      <c r="F129" s="11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x14ac:dyDescent="0.25">
      <c r="A130" s="4"/>
      <c r="B130" s="4"/>
      <c r="C130" s="4"/>
      <c r="D130" s="4"/>
      <c r="E130" s="4"/>
      <c r="F130" s="11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x14ac:dyDescent="0.25">
      <c r="A131" s="4"/>
      <c r="B131" s="4"/>
      <c r="C131" s="4"/>
      <c r="D131" s="4"/>
      <c r="E131" s="4"/>
      <c r="F131" s="11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x14ac:dyDescent="0.25">
      <c r="A132" s="4"/>
      <c r="B132" s="4"/>
      <c r="C132" s="4"/>
      <c r="D132" s="4"/>
      <c r="E132" s="4"/>
      <c r="F132" s="11"/>
      <c r="G132" s="4"/>
      <c r="H132" s="4"/>
      <c r="I132" s="4"/>
      <c r="J132" s="4"/>
      <c r="K132" s="4"/>
      <c r="L132" s="4"/>
      <c r="M132" s="4"/>
      <c r="N132" s="11"/>
      <c r="O132" s="4"/>
      <c r="P132" s="4"/>
      <c r="Q132" s="4"/>
      <c r="R132" s="4"/>
      <c r="S132" s="4"/>
    </row>
    <row r="133" spans="1:19" x14ac:dyDescent="0.25">
      <c r="A133" s="4"/>
      <c r="B133" s="4"/>
      <c r="C133" s="4"/>
      <c r="D133" s="4"/>
      <c r="E133" s="4"/>
      <c r="F133" s="11"/>
      <c r="G133" s="4"/>
      <c r="H133" s="4"/>
      <c r="I133" s="4"/>
      <c r="J133" s="4"/>
      <c r="K133" s="4"/>
      <c r="L133" s="4"/>
      <c r="M133" s="4"/>
      <c r="N133" s="11"/>
      <c r="O133" s="4"/>
      <c r="P133" s="4"/>
      <c r="Q133" s="4"/>
      <c r="R133" s="4"/>
      <c r="S133" s="4"/>
    </row>
    <row r="134" spans="1:19" x14ac:dyDescent="0.25">
      <c r="A134" s="4"/>
      <c r="B134" s="4"/>
      <c r="C134" s="4"/>
      <c r="D134" s="4"/>
      <c r="E134" s="4"/>
      <c r="F134" s="11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x14ac:dyDescent="0.25">
      <c r="A135" s="4"/>
      <c r="B135" s="4"/>
      <c r="C135" s="4"/>
      <c r="D135" s="4"/>
      <c r="E135" s="4"/>
      <c r="F135" s="11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x14ac:dyDescent="0.25">
      <c r="A136" s="4"/>
      <c r="B136" s="4"/>
      <c r="C136" s="4"/>
      <c r="D136" s="4"/>
      <c r="E136" s="4"/>
      <c r="F136" s="11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x14ac:dyDescent="0.25">
      <c r="A137" s="4"/>
      <c r="B137" s="4"/>
      <c r="C137" s="4"/>
      <c r="D137" s="4"/>
      <c r="E137" s="4"/>
      <c r="F137" s="11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x14ac:dyDescent="0.25">
      <c r="A138" s="4"/>
      <c r="B138" s="4"/>
      <c r="C138" s="4"/>
      <c r="D138" s="4"/>
      <c r="E138" s="4"/>
      <c r="F138" s="11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x14ac:dyDescent="0.25">
      <c r="A139" s="4"/>
      <c r="B139" s="4"/>
      <c r="C139" s="4"/>
      <c r="D139" s="4"/>
      <c r="E139" s="4"/>
      <c r="F139" s="11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x14ac:dyDescent="0.25">
      <c r="A140" s="4"/>
      <c r="B140" s="4"/>
      <c r="C140" s="4"/>
      <c r="D140" s="4"/>
      <c r="E140" s="4"/>
      <c r="F140" s="11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x14ac:dyDescent="0.25">
      <c r="A141" s="4"/>
      <c r="B141" s="4"/>
      <c r="C141" s="4"/>
      <c r="D141" s="4"/>
      <c r="E141" s="4"/>
      <c r="F141" s="11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x14ac:dyDescent="0.25">
      <c r="A142" s="4"/>
      <c r="B142" s="4"/>
      <c r="C142" s="4"/>
      <c r="D142" s="4"/>
      <c r="E142" s="4"/>
      <c r="F142" s="11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x14ac:dyDescent="0.25">
      <c r="A143" s="4"/>
      <c r="B143" s="4"/>
      <c r="C143" s="4"/>
      <c r="D143" s="4"/>
      <c r="E143" s="4"/>
      <c r="F143" s="11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x14ac:dyDescent="0.25">
      <c r="A144" s="4"/>
      <c r="B144" s="4"/>
      <c r="C144" s="4"/>
      <c r="D144" s="4"/>
      <c r="E144" s="4"/>
      <c r="F144" s="11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x14ac:dyDescent="0.25">
      <c r="A145" s="4"/>
      <c r="B145" s="4"/>
      <c r="C145" s="4"/>
      <c r="D145" s="4"/>
      <c r="E145" s="4"/>
      <c r="F145" s="11"/>
      <c r="G145" s="11"/>
      <c r="H145" s="587"/>
      <c r="I145" s="587"/>
      <c r="J145" s="587"/>
      <c r="K145" s="504"/>
      <c r="L145" s="11"/>
      <c r="M145" s="11"/>
      <c r="N145" s="4"/>
      <c r="O145" s="4"/>
      <c r="P145" s="4"/>
      <c r="Q145" s="4"/>
      <c r="R145" s="4"/>
      <c r="S145" s="4"/>
    </row>
    <row r="146" spans="1:19" x14ac:dyDescent="0.25">
      <c r="A146" s="4"/>
      <c r="B146" s="4"/>
      <c r="C146" s="4"/>
      <c r="D146" s="4"/>
      <c r="E146" s="4"/>
      <c r="F146" s="11"/>
      <c r="G146" s="11"/>
      <c r="H146" s="587"/>
      <c r="I146" s="587"/>
      <c r="J146" s="587"/>
      <c r="K146" s="504"/>
      <c r="L146" s="11"/>
      <c r="M146" s="11"/>
      <c r="N146" s="4"/>
      <c r="O146" s="4"/>
      <c r="P146" s="4"/>
      <c r="Q146" s="4"/>
      <c r="R146" s="4"/>
      <c r="S146" s="4"/>
    </row>
    <row r="147" spans="1:19" x14ac:dyDescent="0.25">
      <c r="A147" s="4"/>
      <c r="B147" s="4"/>
      <c r="C147" s="4"/>
      <c r="D147" s="4"/>
      <c r="E147" s="4"/>
      <c r="F147" s="11"/>
      <c r="G147" s="11"/>
      <c r="H147" s="587"/>
      <c r="I147" s="587"/>
      <c r="J147" s="587"/>
      <c r="K147" s="213"/>
      <c r="L147" s="11"/>
      <c r="M147" s="11"/>
      <c r="N147" s="4"/>
      <c r="O147" s="4"/>
      <c r="P147" s="4"/>
      <c r="Q147" s="4"/>
      <c r="R147" s="4"/>
      <c r="S147" s="4"/>
    </row>
    <row r="148" spans="1:19" x14ac:dyDescent="0.25">
      <c r="A148" s="4"/>
      <c r="B148" s="4"/>
      <c r="C148" s="4"/>
      <c r="D148" s="4"/>
      <c r="E148" s="4"/>
      <c r="F148" s="11"/>
      <c r="G148" s="11"/>
      <c r="H148" s="587"/>
      <c r="I148" s="587"/>
      <c r="J148" s="587"/>
      <c r="K148" s="213"/>
      <c r="L148" s="11"/>
      <c r="M148" s="11"/>
      <c r="N148" s="4"/>
      <c r="O148" s="4"/>
      <c r="P148" s="4"/>
      <c r="Q148" s="4"/>
      <c r="R148" s="4"/>
      <c r="S148" s="4"/>
    </row>
    <row r="149" spans="1:19" x14ac:dyDescent="0.25">
      <c r="A149" s="4"/>
      <c r="B149" s="4"/>
      <c r="C149" s="4"/>
      <c r="D149" s="4"/>
      <c r="E149" s="4"/>
      <c r="F149" s="11"/>
      <c r="G149" s="11"/>
      <c r="H149" s="11"/>
      <c r="I149" s="11"/>
      <c r="J149" s="11"/>
      <c r="K149" s="11"/>
      <c r="L149" s="11"/>
      <c r="M149" s="11"/>
      <c r="N149" s="4"/>
      <c r="O149" s="4"/>
      <c r="P149" s="4"/>
      <c r="Q149" s="4"/>
      <c r="R149" s="4"/>
      <c r="S149" s="4"/>
    </row>
    <row r="150" spans="1:19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4"/>
      <c r="O150" s="4"/>
      <c r="P150" s="4"/>
      <c r="Q150" s="4"/>
      <c r="R150" s="4"/>
      <c r="S150" s="4"/>
    </row>
    <row r="151" spans="1:19" x14ac:dyDescent="0.25">
      <c r="A151" s="4"/>
      <c r="B151" s="4"/>
      <c r="C151" s="4"/>
      <c r="D151" s="4"/>
      <c r="E151" s="4"/>
      <c r="F151" s="4"/>
      <c r="G151" s="11"/>
      <c r="H151" s="4"/>
      <c r="I151" s="11"/>
      <c r="J151" s="11"/>
      <c r="K151" s="11"/>
      <c r="L151" s="11"/>
      <c r="M151" s="11"/>
      <c r="N151" s="4"/>
      <c r="O151" s="4"/>
      <c r="P151" s="4"/>
      <c r="Q151" s="4"/>
      <c r="R151" s="4"/>
      <c r="S151" s="4"/>
    </row>
    <row r="152" spans="1:19" x14ac:dyDescent="0.25">
      <c r="A152" s="4"/>
      <c r="B152" s="4"/>
      <c r="C152" s="4"/>
      <c r="D152" s="4"/>
      <c r="E152" s="4"/>
      <c r="F152" s="4"/>
      <c r="G152" s="11"/>
      <c r="H152" s="11"/>
      <c r="I152" s="11"/>
      <c r="J152" s="11"/>
      <c r="K152" s="11"/>
      <c r="L152" s="11"/>
      <c r="M152" s="11"/>
      <c r="N152" s="4"/>
      <c r="O152" s="4"/>
      <c r="P152" s="4"/>
      <c r="Q152" s="4"/>
      <c r="R152" s="4"/>
      <c r="S152" s="4"/>
    </row>
    <row r="153" spans="1:19" x14ac:dyDescent="0.25">
      <c r="A153" s="4"/>
      <c r="B153" s="4"/>
      <c r="C153" s="4"/>
      <c r="D153" s="4"/>
      <c r="E153" s="4"/>
      <c r="F153" s="4"/>
      <c r="G153" s="11"/>
      <c r="H153" s="11"/>
      <c r="I153" s="11"/>
      <c r="J153" s="11"/>
      <c r="K153" s="11"/>
      <c r="L153" s="11"/>
      <c r="M153" s="11"/>
      <c r="N153" s="4"/>
      <c r="O153" s="4"/>
      <c r="P153" s="4"/>
      <c r="Q153" s="4"/>
      <c r="R153" s="4"/>
      <c r="S153" s="4"/>
    </row>
    <row r="154" spans="1:19" x14ac:dyDescent="0.25">
      <c r="A154" s="4"/>
      <c r="B154" s="4"/>
      <c r="C154" s="4"/>
      <c r="D154" s="4"/>
      <c r="E154" s="4"/>
      <c r="F154" s="4"/>
      <c r="G154" s="11"/>
      <c r="H154" s="11"/>
      <c r="I154" s="11"/>
      <c r="J154" s="11"/>
      <c r="K154" s="11"/>
      <c r="L154" s="11"/>
      <c r="M154" s="11"/>
      <c r="N154" s="4"/>
      <c r="O154" s="4"/>
      <c r="P154" s="4"/>
      <c r="Q154" s="4"/>
      <c r="R154" s="4"/>
      <c r="S154" s="4"/>
    </row>
    <row r="155" spans="1:19" x14ac:dyDescent="0.25">
      <c r="A155" s="4"/>
      <c r="B155" s="4"/>
      <c r="C155" s="4"/>
      <c r="D155" s="4"/>
      <c r="E155" s="4"/>
      <c r="F155" s="4"/>
      <c r="G155" s="11"/>
      <c r="H155" s="11"/>
      <c r="I155" s="11"/>
      <c r="J155" s="11"/>
      <c r="K155" s="11"/>
      <c r="L155" s="11"/>
      <c r="M155" s="11"/>
      <c r="N155" s="4"/>
      <c r="O155" s="4"/>
      <c r="P155" s="4"/>
      <c r="Q155" s="4"/>
      <c r="R155" s="4"/>
      <c r="S155" s="4"/>
    </row>
    <row r="156" spans="1:19" x14ac:dyDescent="0.25">
      <c r="A156" s="4"/>
      <c r="B156" s="4"/>
      <c r="C156" s="4"/>
      <c r="D156" s="4"/>
      <c r="E156" s="4"/>
      <c r="F156" s="4"/>
      <c r="G156" s="11"/>
      <c r="H156" s="11"/>
      <c r="I156" s="11"/>
      <c r="J156" s="11"/>
      <c r="K156" s="11"/>
      <c r="L156" s="11"/>
      <c r="M156" s="11"/>
      <c r="N156" s="4"/>
      <c r="O156" s="4"/>
      <c r="P156" s="4"/>
      <c r="Q156" s="4"/>
      <c r="R156" s="4"/>
      <c r="S156" s="4"/>
    </row>
    <row r="157" spans="1:19" x14ac:dyDescent="0.25">
      <c r="A157" s="4"/>
      <c r="B157" s="4"/>
      <c r="C157" s="4"/>
      <c r="D157" s="4"/>
      <c r="E157" s="4"/>
      <c r="F157" s="4"/>
      <c r="G157" s="11"/>
      <c r="H157" s="11"/>
      <c r="I157" s="11"/>
      <c r="J157" s="11"/>
      <c r="K157" s="11"/>
      <c r="L157" s="11"/>
      <c r="M157" s="11"/>
      <c r="N157" s="11"/>
      <c r="O157" s="4"/>
      <c r="P157" s="4"/>
      <c r="Q157" s="4"/>
      <c r="R157" s="4"/>
      <c r="S157" s="4"/>
    </row>
    <row r="158" spans="1:19" x14ac:dyDescent="0.25">
      <c r="A158" s="4"/>
      <c r="B158" s="4"/>
      <c r="C158" s="4"/>
      <c r="D158" s="4"/>
      <c r="E158" s="4"/>
      <c r="F158" s="4"/>
      <c r="G158" s="11"/>
      <c r="H158" s="11"/>
      <c r="I158" s="11"/>
      <c r="J158" s="11"/>
      <c r="K158" s="11"/>
      <c r="L158" s="11"/>
      <c r="M158" s="11"/>
      <c r="N158" s="11"/>
      <c r="O158" s="4"/>
      <c r="P158" s="4"/>
      <c r="Q158" s="4"/>
      <c r="R158" s="4"/>
      <c r="S158" s="4"/>
    </row>
    <row r="159" spans="1:19" x14ac:dyDescent="0.25">
      <c r="A159" s="4"/>
      <c r="B159" s="4"/>
      <c r="C159" s="4"/>
      <c r="D159" s="4"/>
      <c r="E159" s="4"/>
      <c r="F159" s="4"/>
      <c r="G159" s="11"/>
      <c r="H159" s="11"/>
      <c r="I159" s="11"/>
      <c r="J159" s="11"/>
      <c r="K159" s="11"/>
      <c r="L159" s="11"/>
      <c r="M159" s="11"/>
      <c r="N159" s="11"/>
      <c r="O159" s="4"/>
      <c r="P159" s="4"/>
      <c r="Q159" s="4"/>
      <c r="R159" s="4"/>
      <c r="S159" s="4"/>
    </row>
    <row r="160" spans="1:19" x14ac:dyDescent="0.25">
      <c r="A160" s="4"/>
      <c r="B160" s="4"/>
      <c r="C160" s="4"/>
      <c r="D160" s="4"/>
      <c r="E160" s="4"/>
      <c r="F160" s="4"/>
      <c r="G160" s="11"/>
      <c r="H160" s="11"/>
      <c r="I160" s="11"/>
      <c r="J160" s="11"/>
      <c r="K160" s="11"/>
      <c r="L160" s="11"/>
      <c r="M160" s="11"/>
      <c r="N160" s="11"/>
      <c r="O160" s="4"/>
      <c r="P160" s="4"/>
      <c r="Q160" s="4"/>
      <c r="R160" s="4"/>
      <c r="S160" s="4"/>
    </row>
    <row r="161" spans="1:19" x14ac:dyDescent="0.25">
      <c r="A161" s="4"/>
      <c r="B161" s="4"/>
      <c r="C161" s="4"/>
      <c r="D161" s="4"/>
      <c r="E161" s="4"/>
      <c r="F161" s="4"/>
      <c r="G161" s="11"/>
      <c r="H161" s="11"/>
      <c r="I161" s="11"/>
      <c r="J161" s="11"/>
      <c r="K161" s="11"/>
      <c r="L161" s="11"/>
      <c r="M161" s="11"/>
      <c r="N161" s="11"/>
      <c r="O161" s="4"/>
      <c r="P161" s="4"/>
      <c r="Q161" s="4"/>
      <c r="R161" s="4"/>
      <c r="S161" s="4"/>
    </row>
    <row r="162" spans="1:19" x14ac:dyDescent="0.25">
      <c r="A162" s="4"/>
      <c r="B162" s="4"/>
      <c r="C162" s="4"/>
      <c r="D162" s="4"/>
      <c r="E162" s="4"/>
      <c r="F162" s="4"/>
      <c r="G162" s="11"/>
      <c r="H162" s="11"/>
      <c r="I162" s="11"/>
      <c r="J162" s="11"/>
      <c r="K162" s="11"/>
      <c r="L162" s="11"/>
      <c r="M162" s="11"/>
      <c r="N162" s="11"/>
      <c r="O162" s="4"/>
      <c r="P162" s="4"/>
      <c r="Q162" s="4"/>
      <c r="R162" s="4"/>
      <c r="S162" s="4"/>
    </row>
    <row r="163" spans="1:19" x14ac:dyDescent="0.25">
      <c r="A163" s="4"/>
      <c r="B163" s="4"/>
      <c r="C163" s="4"/>
      <c r="D163" s="4"/>
      <c r="E163" s="4"/>
      <c r="F163" s="4"/>
      <c r="G163" s="11"/>
      <c r="H163" s="11"/>
      <c r="I163" s="11"/>
      <c r="J163" s="11"/>
      <c r="K163" s="11"/>
      <c r="L163" s="11"/>
      <c r="M163" s="11"/>
      <c r="N163" s="11"/>
      <c r="O163" s="4"/>
      <c r="P163" s="4"/>
      <c r="Q163" s="4"/>
      <c r="R163" s="4"/>
      <c r="S163" s="4"/>
    </row>
    <row r="164" spans="1:19" x14ac:dyDescent="0.25">
      <c r="A164" s="4"/>
      <c r="B164" s="4"/>
      <c r="C164" s="4"/>
      <c r="D164" s="4"/>
      <c r="E164" s="4"/>
      <c r="F164" s="4"/>
      <c r="G164" s="11"/>
      <c r="H164" s="11"/>
      <c r="I164" s="11"/>
      <c r="J164" s="11"/>
      <c r="K164" s="11"/>
      <c r="L164" s="11"/>
      <c r="M164" s="11"/>
      <c r="N164" s="11"/>
      <c r="O164" s="4"/>
      <c r="P164" s="4"/>
      <c r="Q164" s="4"/>
      <c r="R164" s="4"/>
      <c r="S164" s="4"/>
    </row>
    <row r="165" spans="1:19" x14ac:dyDescent="0.25">
      <c r="A165" s="4"/>
      <c r="B165" s="4"/>
      <c r="C165" s="4"/>
      <c r="D165" s="4"/>
      <c r="E165" s="4"/>
      <c r="F165" s="4"/>
      <c r="G165" s="11"/>
      <c r="H165" s="11"/>
      <c r="I165" s="11"/>
      <c r="J165" s="11"/>
      <c r="K165" s="11"/>
      <c r="L165" s="11"/>
      <c r="M165" s="11"/>
      <c r="N165" s="11"/>
      <c r="O165" s="4"/>
      <c r="P165" s="4"/>
      <c r="Q165" s="4"/>
      <c r="R165" s="4"/>
      <c r="S165" s="4"/>
    </row>
    <row r="166" spans="1:19" x14ac:dyDescent="0.25">
      <c r="A166" s="4"/>
      <c r="B166" s="4"/>
      <c r="C166" s="4"/>
      <c r="D166" s="4"/>
      <c r="E166" s="4"/>
      <c r="F166" s="4"/>
      <c r="G166" s="11"/>
      <c r="H166" s="11"/>
      <c r="I166" s="11"/>
      <c r="J166" s="11"/>
      <c r="K166" s="11"/>
      <c r="L166" s="11"/>
      <c r="M166" s="11"/>
      <c r="N166" s="11"/>
      <c r="O166" s="4"/>
      <c r="P166" s="4"/>
      <c r="Q166" s="4"/>
      <c r="R166" s="4"/>
      <c r="S166" s="4"/>
    </row>
    <row r="167" spans="1:19" x14ac:dyDescent="0.25">
      <c r="A167" s="4"/>
      <c r="B167" s="4"/>
      <c r="C167" s="4"/>
      <c r="D167" s="4"/>
      <c r="E167" s="4"/>
      <c r="F167" s="4"/>
      <c r="G167" s="11"/>
      <c r="H167" s="11"/>
      <c r="I167" s="11"/>
      <c r="J167" s="11"/>
      <c r="K167" s="11"/>
      <c r="L167" s="11"/>
      <c r="M167" s="11"/>
      <c r="N167" s="11"/>
      <c r="O167" s="4"/>
      <c r="P167" s="4"/>
      <c r="Q167" s="4"/>
      <c r="R167" s="4"/>
      <c r="S167" s="4"/>
    </row>
    <row r="168" spans="1:19" x14ac:dyDescent="0.25">
      <c r="A168" s="4"/>
      <c r="B168" s="4"/>
      <c r="C168" s="4"/>
      <c r="D168" s="4"/>
      <c r="E168" s="4"/>
      <c r="F168" s="4"/>
      <c r="G168" s="11"/>
      <c r="H168" s="11"/>
      <c r="I168" s="11"/>
      <c r="J168" s="11"/>
      <c r="K168" s="11"/>
      <c r="L168" s="11"/>
      <c r="M168" s="11"/>
      <c r="N168" s="11"/>
      <c r="O168" s="4"/>
      <c r="P168" s="4"/>
      <c r="Q168" s="4"/>
      <c r="R168" s="4"/>
      <c r="S168" s="4"/>
    </row>
    <row r="169" spans="1:19" x14ac:dyDescent="0.25">
      <c r="A169" s="4"/>
      <c r="B169" s="4"/>
      <c r="C169" s="4"/>
      <c r="D169" s="4"/>
      <c r="E169" s="4"/>
      <c r="F169" s="4"/>
      <c r="G169" s="11"/>
      <c r="H169" s="11"/>
      <c r="I169" s="11"/>
      <c r="J169" s="11"/>
      <c r="K169" s="11"/>
      <c r="L169" s="11"/>
      <c r="M169" s="11"/>
      <c r="N169" s="11"/>
      <c r="O169" s="4"/>
      <c r="P169" s="4"/>
      <c r="Q169" s="4"/>
      <c r="R169" s="4"/>
      <c r="S169" s="4"/>
    </row>
    <row r="170" spans="1:19" x14ac:dyDescent="0.25">
      <c r="A170" s="4"/>
      <c r="B170" s="4"/>
      <c r="C170" s="4"/>
      <c r="D170" s="4"/>
      <c r="E170" s="4"/>
      <c r="F170" s="4"/>
      <c r="G170" s="11"/>
      <c r="H170" s="11"/>
      <c r="I170" s="11"/>
      <c r="J170" s="11"/>
      <c r="K170" s="11"/>
      <c r="L170" s="11"/>
      <c r="M170" s="11"/>
      <c r="N170" s="11"/>
      <c r="O170" s="4"/>
      <c r="P170" s="4"/>
      <c r="Q170" s="4"/>
      <c r="R170" s="4"/>
      <c r="S170" s="4"/>
    </row>
    <row r="171" spans="1:19" x14ac:dyDescent="0.25">
      <c r="A171" s="4"/>
      <c r="B171" s="4"/>
      <c r="C171" s="4"/>
      <c r="D171" s="4"/>
      <c r="E171" s="4"/>
      <c r="F171" s="4"/>
      <c r="G171" s="11"/>
      <c r="H171" s="11"/>
      <c r="I171" s="11"/>
      <c r="J171" s="11"/>
      <c r="K171" s="11"/>
      <c r="L171" s="11"/>
      <c r="M171" s="11"/>
      <c r="N171" s="11"/>
      <c r="O171" s="4"/>
      <c r="P171" s="4"/>
      <c r="Q171" s="4"/>
      <c r="R171" s="4"/>
      <c r="S171" s="4"/>
    </row>
    <row r="172" spans="1:19" x14ac:dyDescent="0.25">
      <c r="A172" s="4"/>
      <c r="B172" s="4"/>
      <c r="C172" s="4"/>
      <c r="D172" s="4"/>
      <c r="E172" s="4"/>
      <c r="F172" s="4"/>
      <c r="G172" s="11"/>
      <c r="H172" s="11"/>
      <c r="I172" s="11"/>
      <c r="J172" s="11"/>
      <c r="K172" s="11"/>
      <c r="L172" s="11"/>
      <c r="M172" s="11"/>
      <c r="N172" s="11"/>
      <c r="O172" s="4"/>
      <c r="P172" s="4"/>
      <c r="Q172" s="4"/>
      <c r="R172" s="4"/>
      <c r="S172" s="4"/>
    </row>
    <row r="173" spans="1:19" x14ac:dyDescent="0.25">
      <c r="A173" s="4"/>
      <c r="B173" s="4"/>
      <c r="C173" s="4"/>
      <c r="D173" s="4"/>
      <c r="E173" s="4"/>
      <c r="F173" s="4"/>
      <c r="G173" s="11"/>
      <c r="H173" s="11"/>
      <c r="I173" s="11"/>
      <c r="J173" s="11"/>
      <c r="K173" s="11"/>
      <c r="L173" s="11"/>
      <c r="M173" s="11"/>
      <c r="N173" s="11"/>
      <c r="O173" s="4"/>
      <c r="P173" s="4"/>
      <c r="Q173" s="4"/>
      <c r="R173" s="4"/>
      <c r="S173" s="4"/>
    </row>
    <row r="174" spans="1:19" x14ac:dyDescent="0.25">
      <c r="A174" s="4"/>
      <c r="B174" s="4"/>
      <c r="C174" s="4"/>
      <c r="D174" s="4"/>
      <c r="E174" s="4"/>
      <c r="F174" s="4"/>
      <c r="G174" s="11"/>
      <c r="H174" s="11"/>
      <c r="I174" s="11"/>
      <c r="J174" s="11"/>
      <c r="K174" s="11"/>
      <c r="L174" s="11"/>
      <c r="M174" s="11"/>
      <c r="N174" s="11"/>
      <c r="O174" s="4"/>
      <c r="P174" s="4"/>
      <c r="Q174" s="4"/>
      <c r="R174" s="4"/>
      <c r="S174" s="4"/>
    </row>
    <row r="175" spans="1:19" x14ac:dyDescent="0.25">
      <c r="A175" s="4"/>
      <c r="B175" s="4"/>
      <c r="C175" s="4"/>
      <c r="D175" s="4"/>
      <c r="E175" s="4"/>
      <c r="F175" s="4"/>
      <c r="G175" s="11"/>
      <c r="H175" s="11"/>
      <c r="I175" s="11"/>
      <c r="J175" s="11"/>
      <c r="K175" s="11"/>
      <c r="L175" s="11"/>
      <c r="M175" s="11"/>
      <c r="N175" s="11"/>
      <c r="O175" s="4"/>
      <c r="P175" s="4"/>
      <c r="Q175" s="4"/>
      <c r="R175" s="4"/>
      <c r="S175" s="4"/>
    </row>
    <row r="176" spans="1:19" x14ac:dyDescent="0.25">
      <c r="A176" s="4"/>
      <c r="B176" s="4"/>
      <c r="C176" s="4"/>
      <c r="D176" s="4"/>
      <c r="E176" s="4"/>
      <c r="F176" s="4"/>
      <c r="G176" s="11"/>
      <c r="H176" s="11"/>
      <c r="I176" s="11"/>
      <c r="J176" s="11"/>
      <c r="K176" s="11"/>
      <c r="L176" s="11"/>
      <c r="M176" s="11"/>
      <c r="N176" s="11"/>
      <c r="O176" s="4"/>
      <c r="P176" s="4"/>
      <c r="Q176" s="4"/>
      <c r="R176" s="4"/>
      <c r="S176" s="4"/>
    </row>
    <row r="177" spans="1:19" x14ac:dyDescent="0.25">
      <c r="A177" s="4"/>
      <c r="B177" s="4"/>
      <c r="C177" s="4"/>
      <c r="D177" s="4"/>
      <c r="E177" s="4"/>
      <c r="F177" s="4"/>
      <c r="G177" s="11"/>
      <c r="H177" s="11"/>
      <c r="I177" s="11"/>
      <c r="J177" s="11"/>
      <c r="K177" s="11"/>
      <c r="L177" s="11"/>
      <c r="M177" s="11"/>
      <c r="N177" s="11"/>
      <c r="O177" s="4"/>
      <c r="P177" s="4"/>
      <c r="Q177" s="4"/>
      <c r="R177" s="4"/>
      <c r="S177" s="4"/>
    </row>
    <row r="178" spans="1:19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4"/>
      <c r="P178" s="4"/>
      <c r="Q178" s="4"/>
      <c r="R178" s="4"/>
      <c r="S178" s="4"/>
    </row>
    <row r="179" spans="1:19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4"/>
      <c r="P179" s="4"/>
      <c r="Q179" s="4"/>
      <c r="R179" s="4"/>
      <c r="S179" s="4"/>
    </row>
    <row r="180" spans="1:19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4"/>
      <c r="P180" s="4"/>
      <c r="Q180" s="4"/>
      <c r="R180" s="4"/>
      <c r="S180" s="4"/>
    </row>
    <row r="181" spans="1:19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4"/>
      <c r="P181" s="4"/>
      <c r="Q181" s="4"/>
      <c r="R181" s="4"/>
      <c r="S181" s="4"/>
    </row>
    <row r="182" spans="1:19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4"/>
      <c r="P182" s="4"/>
      <c r="Q182" s="4"/>
      <c r="R182" s="4"/>
      <c r="S182" s="4"/>
    </row>
    <row r="183" spans="1:19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4"/>
      <c r="P183" s="4"/>
      <c r="Q183" s="4"/>
      <c r="R183" s="4"/>
      <c r="S183" s="4"/>
    </row>
    <row r="184" spans="1:19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4"/>
      <c r="P184" s="4"/>
      <c r="Q184" s="4"/>
      <c r="R184" s="4"/>
      <c r="S184" s="4"/>
    </row>
    <row r="185" spans="1:19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4"/>
      <c r="P185" s="4"/>
      <c r="Q185" s="4"/>
      <c r="R185" s="4"/>
      <c r="S185" s="4"/>
    </row>
    <row r="186" spans="1:19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4"/>
      <c r="P186" s="4"/>
      <c r="Q186" s="4"/>
      <c r="R186" s="4"/>
      <c r="S186" s="4"/>
    </row>
    <row r="187" spans="1:19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4"/>
      <c r="O187" s="4"/>
      <c r="P187" s="4"/>
      <c r="Q187" s="4"/>
      <c r="R187" s="4"/>
      <c r="S187" s="4"/>
    </row>
    <row r="188" spans="1:19" x14ac:dyDescent="0.25">
      <c r="A188" s="11"/>
      <c r="B188" s="11"/>
      <c r="C188" s="11"/>
      <c r="D188" s="11"/>
      <c r="E188" s="11"/>
      <c r="F188" s="11"/>
      <c r="G188" s="4"/>
      <c r="H188" s="11"/>
      <c r="I188" s="11"/>
      <c r="J188" s="11"/>
      <c r="K188" s="11"/>
      <c r="L188" s="4"/>
      <c r="M188" s="4"/>
      <c r="N188" s="4"/>
      <c r="O188" s="4"/>
      <c r="P188" s="4"/>
      <c r="Q188" s="4"/>
      <c r="R188" s="4"/>
      <c r="S188" s="4"/>
    </row>
    <row r="189" spans="1:19" x14ac:dyDescent="0.25">
      <c r="A189" s="4"/>
      <c r="B189" s="4"/>
      <c r="C189" s="4"/>
      <c r="D189" s="4"/>
      <c r="E189" s="4"/>
      <c r="F189" s="4"/>
      <c r="G189" s="4"/>
      <c r="H189" s="11"/>
      <c r="I189" s="11"/>
      <c r="J189" s="11"/>
      <c r="K189" s="11"/>
      <c r="L189" s="4"/>
      <c r="M189" s="4"/>
      <c r="N189" s="4"/>
      <c r="O189" s="4"/>
      <c r="P189" s="4"/>
      <c r="Q189" s="4"/>
      <c r="R189" s="4"/>
      <c r="S189" s="4"/>
    </row>
    <row r="190" spans="1:19" x14ac:dyDescent="0.25">
      <c r="A190" s="4"/>
      <c r="B190" s="4"/>
      <c r="C190" s="4"/>
      <c r="D190" s="4"/>
      <c r="E190" s="4"/>
      <c r="F190" s="4"/>
      <c r="G190" s="4"/>
      <c r="H190" s="11"/>
      <c r="I190" s="11"/>
      <c r="J190" s="11"/>
      <c r="K190" s="11"/>
      <c r="L190" s="4"/>
      <c r="M190" s="4"/>
      <c r="N190" s="4"/>
      <c r="O190" s="4"/>
      <c r="P190" s="4"/>
      <c r="Q190" s="4"/>
      <c r="R190" s="4"/>
      <c r="S190" s="4"/>
    </row>
    <row r="191" spans="1:19" x14ac:dyDescent="0.25">
      <c r="A191" s="4"/>
      <c r="B191" s="4"/>
      <c r="C191" s="4"/>
      <c r="D191" s="4"/>
      <c r="E191" s="4"/>
      <c r="F191" s="4"/>
      <c r="G191" s="4"/>
      <c r="H191" s="11"/>
      <c r="I191" s="11"/>
      <c r="J191" s="11"/>
      <c r="K191" s="11"/>
      <c r="L191" s="4"/>
      <c r="M191" s="4"/>
      <c r="N191" s="4"/>
      <c r="O191" s="4"/>
      <c r="P191" s="4"/>
      <c r="Q191" s="4"/>
      <c r="R191" s="4"/>
      <c r="S191" s="4"/>
    </row>
    <row r="192" spans="1:19" x14ac:dyDescent="0.25">
      <c r="A192" s="4"/>
      <c r="B192" s="4"/>
      <c r="C192" s="4"/>
      <c r="D192" s="4"/>
      <c r="E192" s="4"/>
      <c r="F192" s="4"/>
      <c r="G192" s="4"/>
      <c r="H192" s="11"/>
      <c r="I192" s="11"/>
      <c r="J192" s="11"/>
      <c r="K192" s="11"/>
      <c r="L192" s="4"/>
      <c r="M192" s="4"/>
      <c r="N192" s="4"/>
      <c r="O192" s="4"/>
      <c r="P192" s="4"/>
      <c r="Q192" s="4"/>
      <c r="R192" s="4"/>
      <c r="S192" s="4"/>
    </row>
    <row r="193" spans="1:19" x14ac:dyDescent="0.25">
      <c r="A193" s="4"/>
      <c r="B193" s="4"/>
      <c r="C193" s="4"/>
      <c r="D193" s="4"/>
      <c r="E193" s="4"/>
      <c r="F193" s="4"/>
      <c r="G193" s="4"/>
      <c r="H193" s="11"/>
      <c r="I193" s="11"/>
      <c r="J193" s="11"/>
      <c r="K193" s="11"/>
      <c r="L193" s="4"/>
      <c r="M193" s="4"/>
      <c r="N193" s="4"/>
      <c r="O193" s="4"/>
      <c r="P193" s="4"/>
      <c r="Q193" s="4"/>
      <c r="R193" s="4"/>
      <c r="S193" s="4"/>
    </row>
    <row r="194" spans="1:19" x14ac:dyDescent="0.25">
      <c r="A194" s="4"/>
      <c r="B194" s="4"/>
      <c r="C194" s="4"/>
      <c r="D194" s="4"/>
      <c r="E194" s="4"/>
      <c r="F194" s="4"/>
      <c r="G194" s="4"/>
      <c r="H194" s="11"/>
      <c r="I194" s="11"/>
      <c r="J194" s="11"/>
      <c r="K194" s="11"/>
      <c r="L194" s="4"/>
      <c r="M194" s="4"/>
      <c r="N194" s="4"/>
      <c r="O194" s="4"/>
      <c r="P194" s="4"/>
      <c r="Q194" s="4"/>
      <c r="R194" s="4"/>
      <c r="S194" s="4"/>
    </row>
    <row r="195" spans="1:19" x14ac:dyDescent="0.25">
      <c r="A195" s="4"/>
      <c r="B195" s="4"/>
      <c r="C195" s="4"/>
      <c r="D195" s="4"/>
      <c r="E195" s="4"/>
      <c r="F195" s="4"/>
      <c r="G195" s="4"/>
      <c r="H195" s="11"/>
      <c r="I195" s="11"/>
      <c r="J195" s="11"/>
      <c r="K195" s="11"/>
      <c r="L195" s="4"/>
      <c r="M195" s="4"/>
      <c r="N195" s="4"/>
      <c r="O195" s="4"/>
      <c r="P195" s="4"/>
      <c r="Q195" s="4"/>
      <c r="R195" s="4"/>
      <c r="S195" s="4"/>
    </row>
    <row r="196" spans="1:19" x14ac:dyDescent="0.25">
      <c r="A196" s="4"/>
      <c r="B196" s="4"/>
      <c r="C196" s="4"/>
      <c r="D196" s="4"/>
      <c r="E196" s="4"/>
      <c r="F196" s="4"/>
      <c r="G196" s="4"/>
      <c r="H196" s="11"/>
      <c r="I196" s="11"/>
      <c r="J196" s="11"/>
      <c r="K196" s="11"/>
      <c r="L196" s="4"/>
      <c r="M196" s="4"/>
      <c r="N196" s="4"/>
      <c r="O196" s="4"/>
      <c r="P196" s="4"/>
      <c r="Q196" s="4"/>
      <c r="R196" s="4"/>
      <c r="S196" s="4"/>
    </row>
    <row r="197" spans="1:19" x14ac:dyDescent="0.25">
      <c r="A197" s="4"/>
      <c r="B197" s="4"/>
      <c r="C197" s="4"/>
      <c r="D197" s="4"/>
      <c r="E197" s="4"/>
      <c r="F197" s="4"/>
      <c r="G197" s="4"/>
      <c r="H197" s="11"/>
      <c r="I197" s="11"/>
      <c r="J197" s="11"/>
      <c r="K197" s="11"/>
      <c r="L197" s="4"/>
      <c r="M197" s="4"/>
      <c r="N197" s="4"/>
      <c r="O197" s="4"/>
      <c r="P197" s="4"/>
      <c r="Q197" s="4"/>
      <c r="R197" s="4"/>
      <c r="S197" s="4"/>
    </row>
    <row r="198" spans="1:19" x14ac:dyDescent="0.25">
      <c r="A198" s="4"/>
      <c r="B198" s="4"/>
      <c r="C198" s="4"/>
      <c r="D198" s="4"/>
      <c r="E198" s="4"/>
      <c r="F198" s="4"/>
      <c r="G198" s="4"/>
      <c r="H198" s="11"/>
      <c r="I198" s="11"/>
      <c r="J198" s="11"/>
      <c r="K198" s="11"/>
      <c r="L198" s="4"/>
      <c r="M198" s="4"/>
      <c r="N198" s="4"/>
      <c r="O198" s="4"/>
      <c r="P198" s="4"/>
      <c r="Q198" s="4"/>
      <c r="R198" s="4"/>
      <c r="S198" s="4"/>
    </row>
    <row r="199" spans="1:19" x14ac:dyDescent="0.25">
      <c r="A199" s="4"/>
      <c r="B199" s="4"/>
      <c r="C199" s="4"/>
      <c r="D199" s="4"/>
      <c r="E199" s="4"/>
      <c r="F199" s="4"/>
      <c r="G199" s="4"/>
      <c r="H199" s="11"/>
      <c r="I199" s="11"/>
      <c r="J199" s="11"/>
      <c r="K199" s="11"/>
      <c r="L199" s="4"/>
      <c r="M199" s="4"/>
      <c r="N199" s="4"/>
      <c r="O199" s="4"/>
      <c r="P199" s="4"/>
      <c r="Q199" s="4"/>
      <c r="R199" s="4"/>
      <c r="S199" s="4"/>
    </row>
    <row r="200" spans="1:19" x14ac:dyDescent="0.25">
      <c r="A200" s="4"/>
      <c r="B200" s="4"/>
      <c r="C200" s="4"/>
      <c r="D200" s="4"/>
      <c r="E200" s="4"/>
      <c r="F200" s="4"/>
      <c r="G200" s="4"/>
      <c r="H200" s="11"/>
      <c r="I200" s="11"/>
      <c r="J200" s="11"/>
      <c r="K200" s="11"/>
      <c r="L200" s="4"/>
      <c r="M200" s="4"/>
      <c r="N200" s="4"/>
      <c r="O200" s="4"/>
      <c r="P200" s="4"/>
      <c r="Q200" s="4"/>
      <c r="R200" s="4"/>
      <c r="S200" s="4"/>
    </row>
    <row r="201" spans="1:19" x14ac:dyDescent="0.25">
      <c r="A201" s="4"/>
      <c r="B201" s="4"/>
      <c r="C201" s="4"/>
      <c r="D201" s="4"/>
      <c r="E201" s="4"/>
      <c r="F201" s="4"/>
      <c r="G201" s="4"/>
      <c r="H201" s="11"/>
      <c r="I201" s="11"/>
      <c r="J201" s="11"/>
      <c r="K201" s="11"/>
      <c r="L201" s="4"/>
      <c r="M201" s="4"/>
      <c r="N201" s="4"/>
      <c r="O201" s="4"/>
      <c r="P201" s="4"/>
      <c r="Q201" s="4"/>
      <c r="R201" s="4"/>
      <c r="S201" s="4"/>
    </row>
    <row r="202" spans="1:19" x14ac:dyDescent="0.25">
      <c r="A202" s="4"/>
      <c r="B202" s="4"/>
      <c r="C202" s="4"/>
      <c r="D202" s="4"/>
      <c r="E202" s="4"/>
      <c r="F202" s="4"/>
      <c r="G202" s="4"/>
      <c r="H202" s="11"/>
      <c r="I202" s="11"/>
      <c r="J202" s="11"/>
      <c r="K202" s="11"/>
      <c r="L202" s="4"/>
      <c r="M202" s="4"/>
      <c r="N202" s="4"/>
      <c r="O202" s="4"/>
      <c r="P202" s="4"/>
      <c r="Q202" s="4"/>
      <c r="R202" s="4"/>
      <c r="S202" s="4"/>
    </row>
    <row r="203" spans="1:19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</sheetData>
  <sheetProtection password="CB27" sheet="1" objects="1" scenarios="1" formatCells="0"/>
  <mergeCells count="4">
    <mergeCell ref="H148:J148"/>
    <mergeCell ref="H145:J145"/>
    <mergeCell ref="H147:J147"/>
    <mergeCell ref="H146:J146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tabColor rgb="FF00B050"/>
  </sheetPr>
  <dimension ref="A1:AE234"/>
  <sheetViews>
    <sheetView showGridLines="0" workbookViewId="0">
      <selection activeCell="K3" sqref="K3"/>
    </sheetView>
  </sheetViews>
  <sheetFormatPr defaultRowHeight="15" x14ac:dyDescent="0.25"/>
  <cols>
    <col min="1" max="1" width="14" bestFit="1" customWidth="1"/>
    <col min="2" max="2" width="5" bestFit="1" customWidth="1"/>
    <col min="3" max="3" width="2.7109375" bestFit="1" customWidth="1"/>
    <col min="4" max="4" width="5.5703125" bestFit="1" customWidth="1"/>
    <col min="5" max="5" width="12" bestFit="1" customWidth="1"/>
    <col min="6" max="6" width="7.42578125" bestFit="1" customWidth="1"/>
    <col min="7" max="7" width="11" customWidth="1"/>
    <col min="8" max="8" width="11.42578125" customWidth="1"/>
    <col min="9" max="9" width="3.85546875" customWidth="1"/>
    <col min="10" max="10" width="3.140625" customWidth="1"/>
    <col min="11" max="11" width="5.85546875" customWidth="1"/>
    <col min="12" max="12" width="11.7109375" customWidth="1"/>
    <col min="13" max="13" width="3.28515625" customWidth="1"/>
    <col min="14" max="14" width="3.42578125" customWidth="1"/>
    <col min="15" max="15" width="5.5703125" bestFit="1" customWidth="1"/>
    <col min="16" max="16" width="5.5703125" customWidth="1"/>
    <col min="17" max="17" width="3.7109375" style="190" bestFit="1" customWidth="1"/>
    <col min="18" max="18" width="13.42578125" style="190" bestFit="1" customWidth="1"/>
    <col min="19" max="30" width="11.7109375" customWidth="1"/>
  </cols>
  <sheetData>
    <row r="1" spans="1:31" s="194" customFormat="1" ht="15.75" thickBot="1" x14ac:dyDescent="0.3">
      <c r="A1" s="196" t="s">
        <v>5</v>
      </c>
      <c r="B1" s="199">
        <f>K3</f>
        <v>2013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93"/>
      <c r="P1" s="359"/>
      <c r="Q1" s="369"/>
      <c r="R1" s="369"/>
      <c r="S1" s="370"/>
      <c r="T1" s="370"/>
      <c r="U1" s="371"/>
      <c r="V1" s="370"/>
      <c r="W1" s="370"/>
      <c r="X1" s="371"/>
      <c r="Y1" s="370"/>
      <c r="Z1" s="370"/>
      <c r="AA1" s="371"/>
      <c r="AB1" s="370"/>
      <c r="AC1" s="370"/>
      <c r="AD1" s="371"/>
      <c r="AE1" s="6"/>
    </row>
    <row r="2" spans="1:31" ht="45" customHeight="1" thickBot="1" x14ac:dyDescent="0.3">
      <c r="A2" s="163" t="s">
        <v>98</v>
      </c>
      <c r="B2" s="724" t="s">
        <v>99</v>
      </c>
      <c r="C2" s="725"/>
      <c r="D2" s="726"/>
      <c r="E2" s="192" t="s">
        <v>100</v>
      </c>
      <c r="F2" s="164" t="s">
        <v>101</v>
      </c>
      <c r="G2" s="192" t="s">
        <v>102</v>
      </c>
      <c r="H2" s="164" t="s">
        <v>109</v>
      </c>
      <c r="I2" s="725" t="s">
        <v>103</v>
      </c>
      <c r="J2" s="725"/>
      <c r="K2" s="725"/>
      <c r="L2" s="164" t="s">
        <v>109</v>
      </c>
      <c r="M2" s="725" t="s">
        <v>104</v>
      </c>
      <c r="N2" s="725"/>
      <c r="O2" s="727"/>
      <c r="P2" s="360"/>
      <c r="Q2" s="372"/>
      <c r="R2" s="372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4"/>
    </row>
    <row r="3" spans="1:31" ht="15.75" thickBot="1" x14ac:dyDescent="0.3">
      <c r="A3" s="156"/>
      <c r="B3" s="156" t="s">
        <v>105</v>
      </c>
      <c r="C3" s="156" t="s">
        <v>106</v>
      </c>
      <c r="D3" s="290" t="s">
        <v>107</v>
      </c>
      <c r="E3" s="157"/>
      <c r="F3" s="158"/>
      <c r="G3" s="157"/>
      <c r="H3" s="158" t="s">
        <v>110</v>
      </c>
      <c r="I3" s="158">
        <v>1</v>
      </c>
      <c r="J3" s="157">
        <v>1</v>
      </c>
      <c r="K3" s="200">
        <f>'1. Activa en passiva '!I19</f>
        <v>2013</v>
      </c>
      <c r="L3" s="158" t="s">
        <v>66</v>
      </c>
      <c r="M3" s="158">
        <v>31</v>
      </c>
      <c r="N3" s="157">
        <v>12</v>
      </c>
      <c r="O3" s="197">
        <f>K3</f>
        <v>2013</v>
      </c>
      <c r="P3" s="361"/>
      <c r="Q3" s="374"/>
      <c r="R3" s="374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4"/>
    </row>
    <row r="4" spans="1:31" x14ac:dyDescent="0.25">
      <c r="A4" s="159">
        <f>'1. Activa en passiva '!H22</f>
        <v>0</v>
      </c>
      <c r="B4" s="166">
        <f>'1. Activa en passiva '!I22</f>
        <v>0</v>
      </c>
      <c r="C4" s="326">
        <v>1</v>
      </c>
      <c r="D4" s="325">
        <v>2010</v>
      </c>
      <c r="E4" s="161"/>
      <c r="F4" s="159">
        <f>'1. Activa en passiva '!M22</f>
        <v>0</v>
      </c>
      <c r="G4" s="2">
        <v>5</v>
      </c>
      <c r="H4" s="167">
        <f>1/G4</f>
        <v>0.2</v>
      </c>
      <c r="I4" s="721">
        <f>E4-(L4*(($K$3-D4-1)+((12-C4+1)/12)))</f>
        <v>0</v>
      </c>
      <c r="J4" s="722"/>
      <c r="K4" s="722"/>
      <c r="L4" s="155">
        <f>(E4-F4)/G4</f>
        <v>0</v>
      </c>
      <c r="M4" s="721">
        <f>I4-L4</f>
        <v>0</v>
      </c>
      <c r="N4" s="721"/>
      <c r="O4" s="723"/>
      <c r="P4" s="362"/>
      <c r="Q4" s="374"/>
      <c r="R4" s="376"/>
      <c r="S4" s="377"/>
      <c r="T4" s="377"/>
      <c r="U4" s="377"/>
      <c r="V4" s="377"/>
      <c r="W4" s="377"/>
      <c r="X4" s="100"/>
      <c r="Y4" s="377"/>
      <c r="Z4" s="377"/>
      <c r="AA4" s="377"/>
      <c r="AB4" s="377"/>
      <c r="AC4" s="377"/>
      <c r="AD4" s="377"/>
      <c r="AE4" s="4"/>
    </row>
    <row r="5" spans="1:31" x14ac:dyDescent="0.25">
      <c r="A5" s="159">
        <f>'1. Activa en passiva '!H23</f>
        <v>0</v>
      </c>
      <c r="B5" s="159">
        <f>'1. Activa en passiva '!I23</f>
        <v>0</v>
      </c>
      <c r="C5" s="321">
        <v>6</v>
      </c>
      <c r="D5" s="325">
        <v>2010</v>
      </c>
      <c r="E5" s="161"/>
      <c r="F5" s="159">
        <f>'1. Activa en passiva '!M23</f>
        <v>0</v>
      </c>
      <c r="G5" s="3">
        <f>'1. Activa en passiva '!N23</f>
        <v>0</v>
      </c>
      <c r="H5" s="167" t="e">
        <f t="shared" ref="H5:H13" si="0">1/G5</f>
        <v>#DIV/0!</v>
      </c>
      <c r="I5" s="721" t="e">
        <f t="shared" ref="I5:I13" si="1">E5-(L5*(($K$3-D5-1)+((12-C5+1)/12)))</f>
        <v>#DIV/0!</v>
      </c>
      <c r="J5" s="722"/>
      <c r="K5" s="722"/>
      <c r="L5" s="155" t="e">
        <f t="shared" ref="L5:L13" si="2">(E5-F5)/G5</f>
        <v>#DIV/0!</v>
      </c>
      <c r="M5" s="721" t="e">
        <f t="shared" ref="M5:M12" si="3">I5-L5</f>
        <v>#DIV/0!</v>
      </c>
      <c r="N5" s="721"/>
      <c r="O5" s="723"/>
      <c r="P5" s="363"/>
      <c r="Q5" s="374"/>
      <c r="R5" s="376"/>
      <c r="S5" s="377"/>
      <c r="T5" s="377"/>
      <c r="U5" s="377"/>
      <c r="V5" s="377"/>
      <c r="W5" s="377"/>
      <c r="X5" s="100"/>
      <c r="Y5" s="377"/>
      <c r="Z5" s="377"/>
      <c r="AA5" s="377"/>
      <c r="AB5" s="377"/>
      <c r="AC5" s="377"/>
      <c r="AD5" s="377"/>
      <c r="AE5" s="4"/>
    </row>
    <row r="6" spans="1:31" x14ac:dyDescent="0.25">
      <c r="A6" s="159">
        <f>'1. Activa en passiva '!H24</f>
        <v>0</v>
      </c>
      <c r="B6" s="159">
        <f>'1. Activa en passiva '!I24</f>
        <v>0</v>
      </c>
      <c r="C6" s="321">
        <v>6</v>
      </c>
      <c r="D6" s="325">
        <v>2010</v>
      </c>
      <c r="E6" s="161"/>
      <c r="F6" s="159">
        <f>'1. Activa en passiva '!M24</f>
        <v>0</v>
      </c>
      <c r="G6" s="2">
        <f>'1. Activa en passiva '!N24</f>
        <v>0</v>
      </c>
      <c r="H6" s="167" t="e">
        <f t="shared" si="0"/>
        <v>#DIV/0!</v>
      </c>
      <c r="I6" s="721" t="e">
        <f t="shared" si="1"/>
        <v>#DIV/0!</v>
      </c>
      <c r="J6" s="722"/>
      <c r="K6" s="722"/>
      <c r="L6" s="155" t="e">
        <f t="shared" si="2"/>
        <v>#DIV/0!</v>
      </c>
      <c r="M6" s="721" t="e">
        <f t="shared" si="3"/>
        <v>#DIV/0!</v>
      </c>
      <c r="N6" s="721"/>
      <c r="O6" s="723"/>
      <c r="P6" s="363"/>
      <c r="Q6" s="374"/>
      <c r="R6" s="376"/>
      <c r="S6" s="377"/>
      <c r="T6" s="377"/>
      <c r="U6" s="377"/>
      <c r="V6" s="377"/>
      <c r="W6" s="377"/>
      <c r="X6" s="100"/>
      <c r="Y6" s="377"/>
      <c r="Z6" s="377"/>
      <c r="AA6" s="377"/>
      <c r="AB6" s="377"/>
      <c r="AC6" s="377"/>
      <c r="AD6" s="377"/>
      <c r="AE6" s="4"/>
    </row>
    <row r="7" spans="1:31" x14ac:dyDescent="0.25">
      <c r="A7" s="159">
        <f>'1. Activa en passiva '!H25</f>
        <v>0</v>
      </c>
      <c r="B7" s="159">
        <f>'1. Activa en passiva '!I25</f>
        <v>0</v>
      </c>
      <c r="C7" s="321">
        <v>6</v>
      </c>
      <c r="D7" s="325">
        <v>2010</v>
      </c>
      <c r="E7" s="161"/>
      <c r="F7" s="159">
        <f>'1. Activa en passiva '!M25</f>
        <v>0</v>
      </c>
      <c r="G7" s="2">
        <f>'1. Activa en passiva '!N25</f>
        <v>0</v>
      </c>
      <c r="H7" s="167" t="e">
        <f t="shared" si="0"/>
        <v>#DIV/0!</v>
      </c>
      <c r="I7" s="721" t="e">
        <f t="shared" si="1"/>
        <v>#DIV/0!</v>
      </c>
      <c r="J7" s="722"/>
      <c r="K7" s="722"/>
      <c r="L7" s="155" t="e">
        <f t="shared" si="2"/>
        <v>#DIV/0!</v>
      </c>
      <c r="M7" s="721" t="e">
        <f t="shared" si="3"/>
        <v>#DIV/0!</v>
      </c>
      <c r="N7" s="721"/>
      <c r="O7" s="723"/>
      <c r="P7" s="363"/>
      <c r="Q7" s="374"/>
      <c r="R7" s="376"/>
      <c r="S7" s="377"/>
      <c r="T7" s="377"/>
      <c r="U7" s="377"/>
      <c r="V7" s="377"/>
      <c r="W7" s="377"/>
      <c r="X7" s="100"/>
      <c r="Y7" s="377"/>
      <c r="Z7" s="377"/>
      <c r="AA7" s="377"/>
      <c r="AB7" s="377"/>
      <c r="AC7" s="377"/>
      <c r="AD7" s="377"/>
      <c r="AE7" s="4"/>
    </row>
    <row r="8" spans="1:31" x14ac:dyDescent="0.25">
      <c r="A8" s="159">
        <f>'1. Activa en passiva '!H26</f>
        <v>0</v>
      </c>
      <c r="B8" s="159">
        <f>'1. Activa en passiva '!I26</f>
        <v>0</v>
      </c>
      <c r="C8" s="321">
        <v>6</v>
      </c>
      <c r="D8" s="325">
        <v>2010</v>
      </c>
      <c r="E8" s="161"/>
      <c r="F8" s="159">
        <f>'1. Activa en passiva '!M26</f>
        <v>0</v>
      </c>
      <c r="G8" s="2">
        <f>'1. Activa en passiva '!N26</f>
        <v>0</v>
      </c>
      <c r="H8" s="167" t="e">
        <f t="shared" si="0"/>
        <v>#DIV/0!</v>
      </c>
      <c r="I8" s="721" t="e">
        <f t="shared" si="1"/>
        <v>#DIV/0!</v>
      </c>
      <c r="J8" s="722"/>
      <c r="K8" s="722"/>
      <c r="L8" s="155" t="e">
        <f t="shared" si="2"/>
        <v>#DIV/0!</v>
      </c>
      <c r="M8" s="721" t="e">
        <f t="shared" si="3"/>
        <v>#DIV/0!</v>
      </c>
      <c r="N8" s="721"/>
      <c r="O8" s="723"/>
      <c r="P8" s="363"/>
      <c r="Q8" s="374"/>
      <c r="R8" s="376"/>
      <c r="S8" s="377"/>
      <c r="T8" s="377"/>
      <c r="U8" s="377"/>
      <c r="V8" s="377"/>
      <c r="W8" s="377"/>
      <c r="X8" s="100"/>
      <c r="Y8" s="377"/>
      <c r="Z8" s="377"/>
      <c r="AA8" s="377"/>
      <c r="AB8" s="377"/>
      <c r="AC8" s="377"/>
      <c r="AD8" s="377"/>
      <c r="AE8" s="4"/>
    </row>
    <row r="9" spans="1:31" x14ac:dyDescent="0.25">
      <c r="A9" s="159">
        <f>'1. Activa en passiva '!H27</f>
        <v>0</v>
      </c>
      <c r="B9" s="159">
        <f>'1. Activa en passiva '!I27</f>
        <v>0</v>
      </c>
      <c r="C9" s="321">
        <v>6</v>
      </c>
      <c r="D9" s="325">
        <v>2010</v>
      </c>
      <c r="E9" s="161"/>
      <c r="F9" s="159">
        <f>'1. Activa en passiva '!M27</f>
        <v>0</v>
      </c>
      <c r="G9" s="2">
        <f>'1. Activa en passiva '!N27</f>
        <v>0</v>
      </c>
      <c r="H9" s="167" t="e">
        <f t="shared" si="0"/>
        <v>#DIV/0!</v>
      </c>
      <c r="I9" s="721" t="e">
        <f t="shared" si="1"/>
        <v>#DIV/0!</v>
      </c>
      <c r="J9" s="722"/>
      <c r="K9" s="722"/>
      <c r="L9" s="155" t="e">
        <f t="shared" si="2"/>
        <v>#DIV/0!</v>
      </c>
      <c r="M9" s="721" t="e">
        <f t="shared" si="3"/>
        <v>#DIV/0!</v>
      </c>
      <c r="N9" s="721"/>
      <c r="O9" s="723"/>
      <c r="P9" s="363"/>
      <c r="Q9" s="374"/>
      <c r="R9" s="376"/>
      <c r="S9" s="377"/>
      <c r="T9" s="377"/>
      <c r="U9" s="377"/>
      <c r="V9" s="377"/>
      <c r="W9" s="377"/>
      <c r="X9" s="100"/>
      <c r="Y9" s="377"/>
      <c r="Z9" s="377"/>
      <c r="AA9" s="377"/>
      <c r="AB9" s="377"/>
      <c r="AC9" s="377"/>
      <c r="AD9" s="377"/>
      <c r="AE9" s="4"/>
    </row>
    <row r="10" spans="1:31" x14ac:dyDescent="0.25">
      <c r="A10" s="159">
        <f>'1. Activa en passiva '!H28</f>
        <v>0</v>
      </c>
      <c r="B10" s="159">
        <f>'1. Activa en passiva '!I28</f>
        <v>0</v>
      </c>
      <c r="C10" s="321">
        <v>6</v>
      </c>
      <c r="D10" s="325">
        <v>2010</v>
      </c>
      <c r="E10" s="161"/>
      <c r="F10" s="159">
        <f>'1. Activa en passiva '!M28</f>
        <v>0</v>
      </c>
      <c r="G10" s="2">
        <f>'1. Activa en passiva '!N28</f>
        <v>0</v>
      </c>
      <c r="H10" s="167" t="e">
        <f t="shared" si="0"/>
        <v>#DIV/0!</v>
      </c>
      <c r="I10" s="721" t="e">
        <f t="shared" si="1"/>
        <v>#DIV/0!</v>
      </c>
      <c r="J10" s="722"/>
      <c r="K10" s="722"/>
      <c r="L10" s="155" t="e">
        <f t="shared" si="2"/>
        <v>#DIV/0!</v>
      </c>
      <c r="M10" s="721" t="e">
        <f t="shared" si="3"/>
        <v>#DIV/0!</v>
      </c>
      <c r="N10" s="721"/>
      <c r="O10" s="723"/>
      <c r="P10" s="363"/>
      <c r="Q10" s="374"/>
      <c r="R10" s="376"/>
      <c r="S10" s="377"/>
      <c r="T10" s="377"/>
      <c r="U10" s="377"/>
      <c r="V10" s="377"/>
      <c r="W10" s="377"/>
      <c r="X10" s="100"/>
      <c r="Y10" s="377"/>
      <c r="Z10" s="377"/>
      <c r="AA10" s="377"/>
      <c r="AB10" s="377"/>
      <c r="AC10" s="377"/>
      <c r="AD10" s="377"/>
      <c r="AE10" s="4"/>
    </row>
    <row r="11" spans="1:31" x14ac:dyDescent="0.25">
      <c r="A11" s="159">
        <f>'1. Activa en passiva '!H29</f>
        <v>0</v>
      </c>
      <c r="B11" s="159">
        <f>'1. Activa en passiva '!I29</f>
        <v>0</v>
      </c>
      <c r="C11" s="321">
        <v>6</v>
      </c>
      <c r="D11" s="325">
        <v>2010</v>
      </c>
      <c r="E11" s="161"/>
      <c r="F11" s="159">
        <f>'1. Activa en passiva '!M29</f>
        <v>0</v>
      </c>
      <c r="G11" s="2">
        <f>'1. Activa en passiva '!N29</f>
        <v>0</v>
      </c>
      <c r="H11" s="167" t="e">
        <f t="shared" si="0"/>
        <v>#DIV/0!</v>
      </c>
      <c r="I11" s="721" t="e">
        <f t="shared" si="1"/>
        <v>#DIV/0!</v>
      </c>
      <c r="J11" s="722"/>
      <c r="K11" s="722"/>
      <c r="L11" s="155" t="e">
        <f t="shared" si="2"/>
        <v>#DIV/0!</v>
      </c>
      <c r="M11" s="721" t="e">
        <f t="shared" si="3"/>
        <v>#DIV/0!</v>
      </c>
      <c r="N11" s="721"/>
      <c r="O11" s="723"/>
      <c r="P11" s="363"/>
      <c r="Q11" s="374"/>
      <c r="R11" s="376"/>
      <c r="S11" s="377"/>
      <c r="T11" s="377"/>
      <c r="U11" s="377"/>
      <c r="V11" s="377"/>
      <c r="W11" s="377"/>
      <c r="X11" s="100"/>
      <c r="Y11" s="377"/>
      <c r="Z11" s="377"/>
      <c r="AA11" s="377"/>
      <c r="AB11" s="377"/>
      <c r="AC11" s="377"/>
      <c r="AD11" s="377"/>
      <c r="AE11" s="4"/>
    </row>
    <row r="12" spans="1:31" x14ac:dyDescent="0.25">
      <c r="A12" s="159">
        <f>'1. Activa en passiva '!H30</f>
        <v>0</v>
      </c>
      <c r="B12" s="159">
        <f>'1. Activa en passiva '!I30</f>
        <v>0</v>
      </c>
      <c r="C12" s="321">
        <v>6</v>
      </c>
      <c r="D12" s="325">
        <v>2010</v>
      </c>
      <c r="E12" s="161">
        <f>'1. Activa en passiva '!L30</f>
        <v>0</v>
      </c>
      <c r="F12" s="159">
        <f>'1. Activa en passiva '!M30</f>
        <v>0</v>
      </c>
      <c r="G12" s="2">
        <f>'1. Activa en passiva '!N30</f>
        <v>0</v>
      </c>
      <c r="H12" s="167" t="e">
        <f t="shared" si="0"/>
        <v>#DIV/0!</v>
      </c>
      <c r="I12" s="721" t="e">
        <f t="shared" si="1"/>
        <v>#DIV/0!</v>
      </c>
      <c r="J12" s="722"/>
      <c r="K12" s="722"/>
      <c r="L12" s="155" t="e">
        <f t="shared" si="2"/>
        <v>#DIV/0!</v>
      </c>
      <c r="M12" s="721" t="e">
        <f t="shared" si="3"/>
        <v>#DIV/0!</v>
      </c>
      <c r="N12" s="721"/>
      <c r="O12" s="723"/>
      <c r="P12" s="363"/>
      <c r="Q12" s="374"/>
      <c r="R12" s="376"/>
      <c r="S12" s="377"/>
      <c r="T12" s="377"/>
      <c r="U12" s="377"/>
      <c r="V12" s="377"/>
      <c r="W12" s="377"/>
      <c r="X12" s="100"/>
      <c r="Y12" s="377"/>
      <c r="Z12" s="377"/>
      <c r="AA12" s="377"/>
      <c r="AB12" s="377"/>
      <c r="AC12" s="377"/>
      <c r="AD12" s="377"/>
      <c r="AE12" s="4"/>
    </row>
    <row r="13" spans="1:31" ht="15.75" thickBot="1" x14ac:dyDescent="0.3">
      <c r="A13" s="159">
        <f>'1. Activa en passiva '!H31</f>
        <v>0</v>
      </c>
      <c r="B13" s="162">
        <f>'1. Activa en passiva '!I31</f>
        <v>0</v>
      </c>
      <c r="C13" s="327">
        <v>6</v>
      </c>
      <c r="D13" s="325">
        <v>2010</v>
      </c>
      <c r="E13" s="161">
        <f>'1. Activa en passiva '!L31</f>
        <v>0</v>
      </c>
      <c r="F13" s="159">
        <f>'1. Activa en passiva '!M31</f>
        <v>0</v>
      </c>
      <c r="G13" s="2">
        <f>'1. Activa en passiva '!N31</f>
        <v>0</v>
      </c>
      <c r="H13" s="167" t="e">
        <f t="shared" si="0"/>
        <v>#DIV/0!</v>
      </c>
      <c r="I13" s="721" t="e">
        <f t="shared" si="1"/>
        <v>#DIV/0!</v>
      </c>
      <c r="J13" s="722"/>
      <c r="K13" s="722"/>
      <c r="L13" s="155" t="e">
        <f t="shared" si="2"/>
        <v>#DIV/0!</v>
      </c>
      <c r="M13" s="731" t="e">
        <f>I13-L13</f>
        <v>#DIV/0!</v>
      </c>
      <c r="N13" s="731"/>
      <c r="O13" s="732"/>
      <c r="P13" s="364"/>
      <c r="Q13" s="374"/>
      <c r="R13" s="376"/>
      <c r="S13" s="377"/>
      <c r="T13" s="377"/>
      <c r="U13" s="377"/>
      <c r="V13" s="377"/>
      <c r="W13" s="377"/>
      <c r="X13" s="100"/>
      <c r="Y13" s="377"/>
      <c r="Z13" s="377"/>
      <c r="AA13" s="377"/>
      <c r="AB13" s="377"/>
      <c r="AC13" s="377"/>
      <c r="AD13" s="377"/>
      <c r="AE13" s="4"/>
    </row>
    <row r="14" spans="1:31" ht="15.75" thickBot="1" x14ac:dyDescent="0.3">
      <c r="A14" s="52" t="s">
        <v>197</v>
      </c>
      <c r="B14" s="744">
        <f>K3</f>
        <v>2013</v>
      </c>
      <c r="C14" s="744"/>
      <c r="D14" s="744"/>
      <c r="E14" s="196"/>
      <c r="F14" s="52"/>
      <c r="G14" s="52"/>
      <c r="H14" s="52"/>
      <c r="I14" s="52"/>
      <c r="J14" s="52"/>
      <c r="K14" s="52"/>
      <c r="L14" s="52"/>
      <c r="M14" s="52"/>
      <c r="N14" s="52"/>
      <c r="O14" s="195"/>
      <c r="P14" s="365"/>
      <c r="Q14" s="371"/>
      <c r="R14" s="740"/>
      <c r="S14" s="740"/>
      <c r="T14" s="371"/>
      <c r="U14" s="740"/>
      <c r="V14" s="740"/>
      <c r="W14" s="371"/>
      <c r="X14" s="740"/>
      <c r="Y14" s="740"/>
      <c r="Z14" s="371"/>
      <c r="AA14" s="740"/>
      <c r="AB14" s="740"/>
      <c r="AC14" s="371"/>
      <c r="AD14" s="11"/>
      <c r="AE14" s="4"/>
    </row>
    <row r="15" spans="1:31" ht="30.75" customHeight="1" thickBot="1" x14ac:dyDescent="0.3">
      <c r="A15" s="163" t="s">
        <v>98</v>
      </c>
      <c r="B15" s="724" t="s">
        <v>99</v>
      </c>
      <c r="C15" s="725"/>
      <c r="D15" s="726"/>
      <c r="E15" s="192" t="s">
        <v>100</v>
      </c>
      <c r="F15" s="164" t="s">
        <v>101</v>
      </c>
      <c r="G15" s="192" t="s">
        <v>102</v>
      </c>
      <c r="H15" s="164" t="s">
        <v>109</v>
      </c>
      <c r="I15" s="724" t="s">
        <v>103</v>
      </c>
      <c r="J15" s="725"/>
      <c r="K15" s="726"/>
      <c r="L15" s="164" t="s">
        <v>109</v>
      </c>
      <c r="M15" s="724" t="s">
        <v>104</v>
      </c>
      <c r="N15" s="725"/>
      <c r="O15" s="727"/>
      <c r="P15" s="360"/>
      <c r="Q15" s="742"/>
      <c r="R15" s="739"/>
      <c r="S15" s="739"/>
      <c r="T15" s="741"/>
      <c r="U15" s="739"/>
      <c r="V15" s="739"/>
      <c r="W15" s="741"/>
      <c r="X15" s="739"/>
      <c r="Y15" s="739"/>
      <c r="Z15" s="741"/>
      <c r="AA15" s="739"/>
      <c r="AB15" s="739"/>
      <c r="AC15" s="741"/>
      <c r="AD15" s="11"/>
      <c r="AE15" s="4"/>
    </row>
    <row r="16" spans="1:31" ht="15.75" thickBot="1" x14ac:dyDescent="0.3">
      <c r="A16" s="156"/>
      <c r="B16" s="156" t="s">
        <v>105</v>
      </c>
      <c r="C16" s="156" t="s">
        <v>106</v>
      </c>
      <c r="D16" s="158" t="s">
        <v>107</v>
      </c>
      <c r="E16" s="157"/>
      <c r="F16" s="158"/>
      <c r="G16" s="157"/>
      <c r="H16" s="158" t="s">
        <v>110</v>
      </c>
      <c r="I16" s="158">
        <v>1</v>
      </c>
      <c r="J16" s="157">
        <v>1</v>
      </c>
      <c r="K16" s="200">
        <f>K3</f>
        <v>2013</v>
      </c>
      <c r="L16" s="158" t="s">
        <v>66</v>
      </c>
      <c r="M16" s="158">
        <v>31</v>
      </c>
      <c r="N16" s="157">
        <v>12</v>
      </c>
      <c r="O16" s="197">
        <f>K16</f>
        <v>2013</v>
      </c>
      <c r="P16" s="366"/>
      <c r="Q16" s="742"/>
      <c r="R16" s="739"/>
      <c r="S16" s="739"/>
      <c r="T16" s="741"/>
      <c r="U16" s="739"/>
      <c r="V16" s="739"/>
      <c r="W16" s="741"/>
      <c r="X16" s="739"/>
      <c r="Y16" s="739"/>
      <c r="Z16" s="741"/>
      <c r="AA16" s="739"/>
      <c r="AB16" s="739"/>
      <c r="AC16" s="741"/>
      <c r="AD16" s="11"/>
      <c r="AE16" s="4"/>
    </row>
    <row r="17" spans="1:31" x14ac:dyDescent="0.25">
      <c r="A17" s="166">
        <f>'1. Activa en passiva '!H35</f>
        <v>0</v>
      </c>
      <c r="B17" s="166">
        <f>'1. Activa en passiva '!I35</f>
        <v>0</v>
      </c>
      <c r="C17" s="166">
        <f>'1. Activa en passiva '!J35</f>
        <v>0</v>
      </c>
      <c r="D17" s="343">
        <f>$B$14</f>
        <v>2013</v>
      </c>
      <c r="E17" s="316">
        <f>'1. Activa en passiva '!L35</f>
        <v>0</v>
      </c>
      <c r="F17" s="166">
        <f>'1. Activa en passiva '!M35</f>
        <v>0</v>
      </c>
      <c r="G17" s="166">
        <f>'1. Activa en passiva '!N35</f>
        <v>0</v>
      </c>
      <c r="H17" s="348" t="e">
        <f>1/G17</f>
        <v>#DIV/0!</v>
      </c>
      <c r="I17" s="735">
        <v>0</v>
      </c>
      <c r="J17" s="736"/>
      <c r="K17" s="737"/>
      <c r="L17" s="351" t="e">
        <f>(E17-F17)/G17</f>
        <v>#DIV/0!</v>
      </c>
      <c r="M17" s="735" t="e">
        <f>E17-L17</f>
        <v>#DIV/0!</v>
      </c>
      <c r="N17" s="736"/>
      <c r="O17" s="738"/>
      <c r="P17" s="367"/>
      <c r="Q17" s="374"/>
      <c r="R17" s="739"/>
      <c r="S17" s="739"/>
      <c r="T17" s="378"/>
      <c r="U17" s="739"/>
      <c r="V17" s="739"/>
      <c r="W17" s="11"/>
      <c r="X17" s="739"/>
      <c r="Y17" s="739"/>
      <c r="Z17" s="378"/>
      <c r="AA17" s="739"/>
      <c r="AB17" s="739"/>
      <c r="AC17" s="378"/>
      <c r="AD17" s="11"/>
      <c r="AE17" s="4"/>
    </row>
    <row r="18" spans="1:31" x14ac:dyDescent="0.25">
      <c r="A18" s="159">
        <f>'1. Activa en passiva '!H36</f>
        <v>0</v>
      </c>
      <c r="B18" s="159">
        <f>'1. Activa en passiva '!I36</f>
        <v>0</v>
      </c>
      <c r="C18" s="321">
        <f>'1. Activa en passiva '!J36</f>
        <v>0</v>
      </c>
      <c r="D18" s="343">
        <f>$B$14</f>
        <v>2013</v>
      </c>
      <c r="E18" s="317">
        <f>'1. Activa en passiva '!L36</f>
        <v>0</v>
      </c>
      <c r="F18" s="159">
        <f>'1. Activa en passiva '!M36</f>
        <v>0</v>
      </c>
      <c r="G18" s="159">
        <f>'1. Activa en passiva '!N36</f>
        <v>0</v>
      </c>
      <c r="H18" s="349" t="e">
        <f t="shared" ref="H18:H26" si="4">1/G18</f>
        <v>#DIV/0!</v>
      </c>
      <c r="I18" s="733">
        <v>0</v>
      </c>
      <c r="J18" s="721"/>
      <c r="K18" s="734"/>
      <c r="L18" s="352" t="e">
        <f t="shared" ref="L18:L26" si="5">(E18-F18)/G18</f>
        <v>#DIV/0!</v>
      </c>
      <c r="M18" s="733" t="e">
        <f t="shared" ref="M18:M26" si="6">E18-L18</f>
        <v>#DIV/0!</v>
      </c>
      <c r="N18" s="721"/>
      <c r="O18" s="723"/>
      <c r="P18" s="368"/>
      <c r="Q18" s="374"/>
      <c r="R18" s="739"/>
      <c r="S18" s="739"/>
      <c r="T18" s="378"/>
      <c r="U18" s="739"/>
      <c r="V18" s="739"/>
      <c r="W18" s="11"/>
      <c r="X18" s="739"/>
      <c r="Y18" s="739"/>
      <c r="Z18" s="378"/>
      <c r="AA18" s="739"/>
      <c r="AB18" s="739"/>
      <c r="AC18" s="378"/>
      <c r="AD18" s="11"/>
      <c r="AE18" s="4"/>
    </row>
    <row r="19" spans="1:31" x14ac:dyDescent="0.25">
      <c r="A19" s="159">
        <f>'1. Activa en passiva '!H37</f>
        <v>0</v>
      </c>
      <c r="B19" s="159">
        <f>'1. Activa en passiva '!I37</f>
        <v>0</v>
      </c>
      <c r="C19" s="321">
        <f>'1. Activa en passiva '!J37</f>
        <v>0</v>
      </c>
      <c r="D19" s="343">
        <f t="shared" ref="D19:D25" si="7">$B$14</f>
        <v>2013</v>
      </c>
      <c r="E19" s="317">
        <f>'1. Activa en passiva '!L37</f>
        <v>0</v>
      </c>
      <c r="F19" s="159">
        <f>'1. Activa en passiva '!M37</f>
        <v>0</v>
      </c>
      <c r="G19" s="159">
        <f>'1. Activa en passiva '!N37</f>
        <v>0</v>
      </c>
      <c r="H19" s="349" t="e">
        <f t="shared" si="4"/>
        <v>#DIV/0!</v>
      </c>
      <c r="I19" s="733">
        <v>0</v>
      </c>
      <c r="J19" s="721"/>
      <c r="K19" s="734"/>
      <c r="L19" s="352" t="e">
        <f t="shared" si="5"/>
        <v>#DIV/0!</v>
      </c>
      <c r="M19" s="733" t="e">
        <f t="shared" si="6"/>
        <v>#DIV/0!</v>
      </c>
      <c r="N19" s="721"/>
      <c r="O19" s="723"/>
      <c r="P19" s="368"/>
      <c r="Q19" s="374"/>
      <c r="R19" s="739"/>
      <c r="S19" s="739"/>
      <c r="T19" s="378"/>
      <c r="U19" s="739"/>
      <c r="V19" s="739"/>
      <c r="W19" s="11"/>
      <c r="X19" s="739"/>
      <c r="Y19" s="739"/>
      <c r="Z19" s="378"/>
      <c r="AA19" s="739"/>
      <c r="AB19" s="739"/>
      <c r="AC19" s="378"/>
      <c r="AD19" s="11"/>
      <c r="AE19" s="4"/>
    </row>
    <row r="20" spans="1:31" x14ac:dyDescent="0.25">
      <c r="A20" s="159">
        <f>'1. Activa en passiva '!H38</f>
        <v>0</v>
      </c>
      <c r="B20" s="159">
        <f>'1. Activa en passiva '!I38</f>
        <v>0</v>
      </c>
      <c r="C20" s="321">
        <f>'1. Activa en passiva '!J38</f>
        <v>0</v>
      </c>
      <c r="D20" s="343">
        <f t="shared" si="7"/>
        <v>2013</v>
      </c>
      <c r="E20" s="317">
        <f>'1. Activa en passiva '!L38</f>
        <v>0</v>
      </c>
      <c r="F20" s="159">
        <f>'1. Activa en passiva '!M38</f>
        <v>0</v>
      </c>
      <c r="G20" s="159">
        <f>'1. Activa en passiva '!N38</f>
        <v>0</v>
      </c>
      <c r="H20" s="349" t="e">
        <f t="shared" si="4"/>
        <v>#DIV/0!</v>
      </c>
      <c r="I20" s="733">
        <v>0</v>
      </c>
      <c r="J20" s="721"/>
      <c r="K20" s="734"/>
      <c r="L20" s="352" t="e">
        <f t="shared" si="5"/>
        <v>#DIV/0!</v>
      </c>
      <c r="M20" s="733" t="e">
        <f t="shared" si="6"/>
        <v>#DIV/0!</v>
      </c>
      <c r="N20" s="721"/>
      <c r="O20" s="723"/>
      <c r="P20" s="368"/>
      <c r="Q20" s="374"/>
      <c r="R20" s="739"/>
      <c r="S20" s="739"/>
      <c r="T20" s="378"/>
      <c r="U20" s="739"/>
      <c r="V20" s="739"/>
      <c r="W20" s="11"/>
      <c r="X20" s="739"/>
      <c r="Y20" s="739"/>
      <c r="Z20" s="378"/>
      <c r="AA20" s="739"/>
      <c r="AB20" s="739"/>
      <c r="AC20" s="378"/>
      <c r="AD20" s="11"/>
      <c r="AE20" s="4"/>
    </row>
    <row r="21" spans="1:31" x14ac:dyDescent="0.25">
      <c r="A21" s="159">
        <f>'1. Activa en passiva '!H39</f>
        <v>0</v>
      </c>
      <c r="B21" s="159">
        <f>'1. Activa en passiva '!I39</f>
        <v>0</v>
      </c>
      <c r="C21" s="321">
        <f>'1. Activa en passiva '!J39</f>
        <v>0</v>
      </c>
      <c r="D21" s="343">
        <f t="shared" si="7"/>
        <v>2013</v>
      </c>
      <c r="E21" s="317">
        <f>'1. Activa en passiva '!L39</f>
        <v>0</v>
      </c>
      <c r="F21" s="159">
        <f>'1. Activa en passiva '!M39</f>
        <v>0</v>
      </c>
      <c r="G21" s="159">
        <f>'1. Activa en passiva '!N39</f>
        <v>0</v>
      </c>
      <c r="H21" s="349" t="e">
        <f t="shared" si="4"/>
        <v>#DIV/0!</v>
      </c>
      <c r="I21" s="733">
        <v>0</v>
      </c>
      <c r="J21" s="721"/>
      <c r="K21" s="734"/>
      <c r="L21" s="352" t="e">
        <f t="shared" si="5"/>
        <v>#DIV/0!</v>
      </c>
      <c r="M21" s="733" t="e">
        <f t="shared" si="6"/>
        <v>#DIV/0!</v>
      </c>
      <c r="N21" s="721"/>
      <c r="O21" s="723"/>
      <c r="P21" s="368"/>
      <c r="Q21" s="374"/>
      <c r="R21" s="739"/>
      <c r="S21" s="739"/>
      <c r="T21" s="378"/>
      <c r="U21" s="739"/>
      <c r="V21" s="739"/>
      <c r="W21" s="11"/>
      <c r="X21" s="739"/>
      <c r="Y21" s="739"/>
      <c r="Z21" s="378"/>
      <c r="AA21" s="739"/>
      <c r="AB21" s="739"/>
      <c r="AC21" s="378"/>
      <c r="AD21" s="11"/>
      <c r="AE21" s="4"/>
    </row>
    <row r="22" spans="1:31" x14ac:dyDescent="0.25">
      <c r="A22" s="159">
        <f>'1. Activa en passiva '!H40</f>
        <v>0</v>
      </c>
      <c r="B22" s="159">
        <f>'1. Activa en passiva '!I40</f>
        <v>0</v>
      </c>
      <c r="C22" s="321">
        <f>'1. Activa en passiva '!J40</f>
        <v>0</v>
      </c>
      <c r="D22" s="343">
        <f t="shared" si="7"/>
        <v>2013</v>
      </c>
      <c r="E22" s="317">
        <f>'1. Activa en passiva '!L40</f>
        <v>0</v>
      </c>
      <c r="F22" s="159">
        <f>'1. Activa en passiva '!M40</f>
        <v>0</v>
      </c>
      <c r="G22" s="159">
        <f>'1. Activa en passiva '!N40</f>
        <v>0</v>
      </c>
      <c r="H22" s="349" t="e">
        <f t="shared" si="4"/>
        <v>#DIV/0!</v>
      </c>
      <c r="I22" s="733">
        <v>0</v>
      </c>
      <c r="J22" s="721"/>
      <c r="K22" s="734"/>
      <c r="L22" s="352" t="e">
        <f t="shared" si="5"/>
        <v>#DIV/0!</v>
      </c>
      <c r="M22" s="733" t="e">
        <f t="shared" si="6"/>
        <v>#DIV/0!</v>
      </c>
      <c r="N22" s="721"/>
      <c r="O22" s="723"/>
      <c r="P22" s="368"/>
      <c r="Q22" s="374"/>
      <c r="R22" s="739"/>
      <c r="S22" s="739"/>
      <c r="T22" s="378"/>
      <c r="U22" s="739"/>
      <c r="V22" s="739"/>
      <c r="W22" s="11"/>
      <c r="X22" s="739"/>
      <c r="Y22" s="739"/>
      <c r="Z22" s="378"/>
      <c r="AA22" s="739"/>
      <c r="AB22" s="739"/>
      <c r="AC22" s="378"/>
      <c r="AD22" s="11"/>
      <c r="AE22" s="4"/>
    </row>
    <row r="23" spans="1:31" x14ac:dyDescent="0.25">
      <c r="A23" s="159">
        <f>'1. Activa en passiva '!H41</f>
        <v>0</v>
      </c>
      <c r="B23" s="159">
        <f>'1. Activa en passiva '!I41</f>
        <v>0</v>
      </c>
      <c r="C23" s="321">
        <f>'1. Activa en passiva '!J41</f>
        <v>0</v>
      </c>
      <c r="D23" s="343">
        <f t="shared" si="7"/>
        <v>2013</v>
      </c>
      <c r="E23" s="317">
        <f>'1. Activa en passiva '!L41</f>
        <v>0</v>
      </c>
      <c r="F23" s="159">
        <f>'1. Activa en passiva '!M41</f>
        <v>0</v>
      </c>
      <c r="G23" s="159">
        <f>'1. Activa en passiva '!N41</f>
        <v>0</v>
      </c>
      <c r="H23" s="349" t="e">
        <f t="shared" si="4"/>
        <v>#DIV/0!</v>
      </c>
      <c r="I23" s="733">
        <v>0</v>
      </c>
      <c r="J23" s="721"/>
      <c r="K23" s="734"/>
      <c r="L23" s="352" t="e">
        <f t="shared" si="5"/>
        <v>#DIV/0!</v>
      </c>
      <c r="M23" s="733" t="e">
        <f t="shared" si="6"/>
        <v>#DIV/0!</v>
      </c>
      <c r="N23" s="721"/>
      <c r="O23" s="723"/>
      <c r="P23" s="368"/>
      <c r="Q23" s="374"/>
      <c r="R23" s="739"/>
      <c r="S23" s="739"/>
      <c r="T23" s="378"/>
      <c r="U23" s="739"/>
      <c r="V23" s="739"/>
      <c r="W23" s="11"/>
      <c r="X23" s="739"/>
      <c r="Y23" s="739"/>
      <c r="Z23" s="378"/>
      <c r="AA23" s="739"/>
      <c r="AB23" s="739"/>
      <c r="AC23" s="378"/>
      <c r="AD23" s="11"/>
      <c r="AE23" s="4"/>
    </row>
    <row r="24" spans="1:31" x14ac:dyDescent="0.25">
      <c r="A24" s="159">
        <f>'1. Activa en passiva '!H42</f>
        <v>0</v>
      </c>
      <c r="B24" s="159">
        <f>'1. Activa en passiva '!I42</f>
        <v>0</v>
      </c>
      <c r="C24" s="321">
        <f>'1. Activa en passiva '!J42</f>
        <v>0</v>
      </c>
      <c r="D24" s="343">
        <f t="shared" si="7"/>
        <v>2013</v>
      </c>
      <c r="E24" s="317">
        <f>'1. Activa en passiva '!L42</f>
        <v>0</v>
      </c>
      <c r="F24" s="159">
        <f>'1. Activa en passiva '!M42</f>
        <v>0</v>
      </c>
      <c r="G24" s="159">
        <f>'1. Activa en passiva '!N42</f>
        <v>0</v>
      </c>
      <c r="H24" s="349" t="e">
        <f t="shared" si="4"/>
        <v>#DIV/0!</v>
      </c>
      <c r="I24" s="721">
        <v>0</v>
      </c>
      <c r="J24" s="722"/>
      <c r="K24" s="722"/>
      <c r="L24" s="352" t="e">
        <f t="shared" si="5"/>
        <v>#DIV/0!</v>
      </c>
      <c r="M24" s="733" t="e">
        <f t="shared" si="6"/>
        <v>#DIV/0!</v>
      </c>
      <c r="N24" s="721"/>
      <c r="O24" s="723"/>
      <c r="P24" s="362"/>
      <c r="Q24" s="374"/>
      <c r="R24" s="739"/>
      <c r="S24" s="739"/>
      <c r="T24" s="378"/>
      <c r="U24" s="739"/>
      <c r="V24" s="739"/>
      <c r="W24" s="11"/>
      <c r="X24" s="739"/>
      <c r="Y24" s="739"/>
      <c r="Z24" s="378"/>
      <c r="AA24" s="739"/>
      <c r="AB24" s="739"/>
      <c r="AC24" s="378"/>
      <c r="AD24" s="11"/>
      <c r="AE24" s="4"/>
    </row>
    <row r="25" spans="1:31" x14ac:dyDescent="0.25">
      <c r="A25" s="321" t="s">
        <v>199</v>
      </c>
      <c r="B25" s="159">
        <v>1</v>
      </c>
      <c r="C25" s="321">
        <v>6</v>
      </c>
      <c r="D25" s="343">
        <f t="shared" si="7"/>
        <v>2013</v>
      </c>
      <c r="E25" s="317"/>
      <c r="F25" s="159">
        <f>'1. Activa en passiva '!M43</f>
        <v>0</v>
      </c>
      <c r="G25" s="159">
        <v>3</v>
      </c>
      <c r="H25" s="349">
        <f t="shared" si="4"/>
        <v>0.33333333333333331</v>
      </c>
      <c r="I25" s="721">
        <v>0</v>
      </c>
      <c r="J25" s="722"/>
      <c r="K25" s="722"/>
      <c r="L25" s="352">
        <f t="shared" si="5"/>
        <v>0</v>
      </c>
      <c r="M25" s="733">
        <f t="shared" si="6"/>
        <v>0</v>
      </c>
      <c r="N25" s="721"/>
      <c r="O25" s="723"/>
      <c r="P25" s="362"/>
      <c r="Q25" s="374"/>
      <c r="R25" s="739"/>
      <c r="S25" s="739"/>
      <c r="T25" s="378"/>
      <c r="U25" s="739"/>
      <c r="V25" s="739"/>
      <c r="W25" s="11"/>
      <c r="X25" s="739"/>
      <c r="Y25" s="739"/>
      <c r="Z25" s="378"/>
      <c r="AA25" s="739"/>
      <c r="AB25" s="739"/>
      <c r="AC25" s="378"/>
      <c r="AD25" s="11"/>
      <c r="AE25" s="4"/>
    </row>
    <row r="26" spans="1:31" ht="15.75" thickBot="1" x14ac:dyDescent="0.3">
      <c r="A26" s="327" t="s">
        <v>200</v>
      </c>
      <c r="B26" s="162">
        <v>1</v>
      </c>
      <c r="C26" s="162">
        <v>6</v>
      </c>
      <c r="D26" s="323">
        <f>$B$14</f>
        <v>2013</v>
      </c>
      <c r="E26" s="318"/>
      <c r="F26" s="162">
        <f>'1. Activa en passiva '!M44</f>
        <v>0</v>
      </c>
      <c r="G26" s="162">
        <v>5</v>
      </c>
      <c r="H26" s="350">
        <f t="shared" si="4"/>
        <v>0.2</v>
      </c>
      <c r="I26" s="728">
        <v>0</v>
      </c>
      <c r="J26" s="729"/>
      <c r="K26" s="730"/>
      <c r="L26" s="353">
        <f t="shared" si="5"/>
        <v>0</v>
      </c>
      <c r="M26" s="731">
        <f t="shared" si="6"/>
        <v>0</v>
      </c>
      <c r="N26" s="731"/>
      <c r="O26" s="732"/>
      <c r="P26" s="368"/>
      <c r="Q26" s="374"/>
      <c r="R26" s="739"/>
      <c r="S26" s="739"/>
      <c r="T26" s="378"/>
      <c r="U26" s="739"/>
      <c r="V26" s="739"/>
      <c r="W26" s="378"/>
      <c r="X26" s="739"/>
      <c r="Y26" s="739"/>
      <c r="Z26" s="378"/>
      <c r="AA26" s="739"/>
      <c r="AB26" s="739"/>
      <c r="AC26" s="378"/>
      <c r="AD26" s="11"/>
      <c r="AE26" s="4"/>
    </row>
    <row r="27" spans="1:31" ht="15.75" thickBot="1" x14ac:dyDescent="0.3">
      <c r="A27" s="296"/>
      <c r="B27" s="297"/>
      <c r="C27" s="298"/>
      <c r="D27" s="299"/>
      <c r="E27" s="300"/>
      <c r="F27" s="300"/>
      <c r="G27" s="300"/>
      <c r="H27" s="301"/>
      <c r="I27" s="302"/>
      <c r="J27" s="303"/>
      <c r="K27" s="303"/>
      <c r="L27" s="304"/>
      <c r="M27" s="305"/>
      <c r="N27" s="306"/>
      <c r="O27" s="308"/>
      <c r="P27" s="309"/>
      <c r="Q27" s="307"/>
      <c r="R27" s="295"/>
      <c r="S27" s="295"/>
      <c r="T27" s="4"/>
      <c r="U27" s="295"/>
      <c r="V27" s="295"/>
      <c r="W27" s="4"/>
      <c r="X27" s="295"/>
      <c r="Y27" s="295"/>
      <c r="Z27" s="4"/>
      <c r="AA27" s="295"/>
      <c r="AB27" s="295"/>
      <c r="AC27" s="4"/>
      <c r="AD27" s="4"/>
      <c r="AE27" s="4"/>
    </row>
    <row r="28" spans="1:31" ht="15.75" thickBot="1" x14ac:dyDescent="0.3">
      <c r="A28" s="196" t="s">
        <v>198</v>
      </c>
      <c r="B28" s="199">
        <f>B1+1</f>
        <v>2014</v>
      </c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93"/>
      <c r="P28" s="102"/>
    </row>
    <row r="29" spans="1:31" ht="45.75" thickBot="1" x14ac:dyDescent="0.3">
      <c r="A29" s="163" t="s">
        <v>98</v>
      </c>
      <c r="B29" s="724" t="s">
        <v>99</v>
      </c>
      <c r="C29" s="725"/>
      <c r="D29" s="726"/>
      <c r="E29" s="192" t="s">
        <v>100</v>
      </c>
      <c r="F29" s="164" t="s">
        <v>101</v>
      </c>
      <c r="G29" s="192" t="s">
        <v>102</v>
      </c>
      <c r="H29" s="164" t="s">
        <v>109</v>
      </c>
      <c r="I29" s="725" t="s">
        <v>103</v>
      </c>
      <c r="J29" s="725"/>
      <c r="K29" s="725"/>
      <c r="L29" s="164" t="s">
        <v>109</v>
      </c>
      <c r="M29" s="725" t="s">
        <v>104</v>
      </c>
      <c r="N29" s="725"/>
      <c r="O29" s="727"/>
      <c r="P29" s="310"/>
    </row>
    <row r="30" spans="1:31" ht="15.75" thickBot="1" x14ac:dyDescent="0.3">
      <c r="A30" s="156"/>
      <c r="B30" s="156" t="s">
        <v>105</v>
      </c>
      <c r="C30" s="156" t="s">
        <v>106</v>
      </c>
      <c r="D30" s="290" t="s">
        <v>107</v>
      </c>
      <c r="E30" s="157"/>
      <c r="F30" s="158"/>
      <c r="G30" s="157"/>
      <c r="H30" s="158" t="s">
        <v>110</v>
      </c>
      <c r="I30" s="158">
        <v>1</v>
      </c>
      <c r="J30" s="157">
        <v>1</v>
      </c>
      <c r="K30" s="200">
        <f>B28</f>
        <v>2014</v>
      </c>
      <c r="L30" s="158" t="s">
        <v>66</v>
      </c>
      <c r="M30" s="158">
        <v>31</v>
      </c>
      <c r="N30" s="157">
        <v>12</v>
      </c>
      <c r="O30" s="197">
        <f>K30</f>
        <v>2014</v>
      </c>
      <c r="P30" s="311"/>
    </row>
    <row r="31" spans="1:31" x14ac:dyDescent="0.25">
      <c r="A31" s="294">
        <f t="shared" ref="A31:F40" si="8">A4</f>
        <v>0</v>
      </c>
      <c r="B31" s="159">
        <f t="shared" si="8"/>
        <v>0</v>
      </c>
      <c r="C31" s="159">
        <f t="shared" si="8"/>
        <v>1</v>
      </c>
      <c r="D31" s="322">
        <f t="shared" si="8"/>
        <v>2010</v>
      </c>
      <c r="E31" s="161">
        <f t="shared" si="8"/>
        <v>0</v>
      </c>
      <c r="F31" s="159">
        <f t="shared" si="8"/>
        <v>0</v>
      </c>
      <c r="G31" s="2"/>
      <c r="H31" s="167" t="e">
        <f>1/G31</f>
        <v>#DIV/0!</v>
      </c>
      <c r="I31" s="721">
        <f>M4</f>
        <v>0</v>
      </c>
      <c r="J31" s="722"/>
      <c r="K31" s="722"/>
      <c r="L31" s="155" t="e">
        <f>(E31-F31)/G31</f>
        <v>#DIV/0!</v>
      </c>
      <c r="M31" s="721" t="e">
        <f>I31-L31</f>
        <v>#DIV/0!</v>
      </c>
      <c r="N31" s="721"/>
      <c r="O31" s="723"/>
      <c r="P31" s="309"/>
    </row>
    <row r="32" spans="1:31" x14ac:dyDescent="0.25">
      <c r="A32" s="294">
        <f t="shared" si="8"/>
        <v>0</v>
      </c>
      <c r="B32" s="160">
        <f t="shared" si="8"/>
        <v>0</v>
      </c>
      <c r="C32" s="160">
        <f t="shared" si="8"/>
        <v>6</v>
      </c>
      <c r="D32" s="159">
        <f t="shared" si="8"/>
        <v>2010</v>
      </c>
      <c r="E32" s="161">
        <f t="shared" si="8"/>
        <v>0</v>
      </c>
      <c r="F32" s="159">
        <f t="shared" si="8"/>
        <v>0</v>
      </c>
      <c r="G32" s="2"/>
      <c r="H32" s="167" t="e">
        <f t="shared" ref="H32:H50" si="9">1/G32</f>
        <v>#DIV/0!</v>
      </c>
      <c r="I32" s="721" t="e">
        <f t="shared" ref="I32:I40" si="10">M5</f>
        <v>#DIV/0!</v>
      </c>
      <c r="J32" s="722"/>
      <c r="K32" s="722"/>
      <c r="L32" s="155" t="e">
        <f t="shared" ref="L32:L50" si="11">(E32-F32)/G32</f>
        <v>#DIV/0!</v>
      </c>
      <c r="M32" s="721" t="e">
        <f t="shared" ref="M32:M50" si="12">I32-L32</f>
        <v>#DIV/0!</v>
      </c>
      <c r="N32" s="721"/>
      <c r="O32" s="723"/>
      <c r="P32" s="309"/>
    </row>
    <row r="33" spans="1:16" x14ac:dyDescent="0.25">
      <c r="A33" s="294">
        <f t="shared" si="8"/>
        <v>0</v>
      </c>
      <c r="B33" s="160">
        <f t="shared" si="8"/>
        <v>0</v>
      </c>
      <c r="C33" s="160">
        <f t="shared" si="8"/>
        <v>6</v>
      </c>
      <c r="D33" s="159">
        <f t="shared" si="8"/>
        <v>2010</v>
      </c>
      <c r="E33" s="161">
        <f t="shared" si="8"/>
        <v>0</v>
      </c>
      <c r="F33" s="159">
        <f t="shared" si="8"/>
        <v>0</v>
      </c>
      <c r="G33" s="2"/>
      <c r="H33" s="167" t="e">
        <f t="shared" si="9"/>
        <v>#DIV/0!</v>
      </c>
      <c r="I33" s="721" t="e">
        <f t="shared" si="10"/>
        <v>#DIV/0!</v>
      </c>
      <c r="J33" s="722"/>
      <c r="K33" s="722"/>
      <c r="L33" s="155" t="e">
        <f t="shared" si="11"/>
        <v>#DIV/0!</v>
      </c>
      <c r="M33" s="721" t="e">
        <f t="shared" si="12"/>
        <v>#DIV/0!</v>
      </c>
      <c r="N33" s="721"/>
      <c r="O33" s="723"/>
      <c r="P33" s="309"/>
    </row>
    <row r="34" spans="1:16" x14ac:dyDescent="0.25">
      <c r="A34" s="294">
        <f t="shared" si="8"/>
        <v>0</v>
      </c>
      <c r="B34" s="160">
        <f t="shared" si="8"/>
        <v>0</v>
      </c>
      <c r="C34" s="160">
        <f t="shared" si="8"/>
        <v>6</v>
      </c>
      <c r="D34" s="159">
        <f t="shared" si="8"/>
        <v>2010</v>
      </c>
      <c r="E34" s="161">
        <f t="shared" si="8"/>
        <v>0</v>
      </c>
      <c r="F34" s="159">
        <f t="shared" si="8"/>
        <v>0</v>
      </c>
      <c r="G34" s="2"/>
      <c r="H34" s="167" t="e">
        <f t="shared" si="9"/>
        <v>#DIV/0!</v>
      </c>
      <c r="I34" s="721" t="e">
        <f t="shared" si="10"/>
        <v>#DIV/0!</v>
      </c>
      <c r="J34" s="722"/>
      <c r="K34" s="722"/>
      <c r="L34" s="155" t="e">
        <f t="shared" si="11"/>
        <v>#DIV/0!</v>
      </c>
      <c r="M34" s="721" t="e">
        <f t="shared" si="12"/>
        <v>#DIV/0!</v>
      </c>
      <c r="N34" s="721"/>
      <c r="O34" s="723"/>
      <c r="P34" s="309"/>
    </row>
    <row r="35" spans="1:16" x14ac:dyDescent="0.25">
      <c r="A35" s="294">
        <f t="shared" si="8"/>
        <v>0</v>
      </c>
      <c r="B35" s="160">
        <f t="shared" si="8"/>
        <v>0</v>
      </c>
      <c r="C35" s="160">
        <f t="shared" si="8"/>
        <v>6</v>
      </c>
      <c r="D35" s="159">
        <f t="shared" si="8"/>
        <v>2010</v>
      </c>
      <c r="E35" s="161">
        <f t="shared" si="8"/>
        <v>0</v>
      </c>
      <c r="F35" s="159">
        <f t="shared" si="8"/>
        <v>0</v>
      </c>
      <c r="G35" s="2"/>
      <c r="H35" s="167" t="e">
        <f t="shared" si="9"/>
        <v>#DIV/0!</v>
      </c>
      <c r="I35" s="721" t="e">
        <f t="shared" si="10"/>
        <v>#DIV/0!</v>
      </c>
      <c r="J35" s="722"/>
      <c r="K35" s="722"/>
      <c r="L35" s="155" t="e">
        <f t="shared" si="11"/>
        <v>#DIV/0!</v>
      </c>
      <c r="M35" s="721" t="e">
        <f t="shared" si="12"/>
        <v>#DIV/0!</v>
      </c>
      <c r="N35" s="721"/>
      <c r="O35" s="723"/>
      <c r="P35" s="309"/>
    </row>
    <row r="36" spans="1:16" x14ac:dyDescent="0.25">
      <c r="A36" s="294">
        <f t="shared" si="8"/>
        <v>0</v>
      </c>
      <c r="B36" s="160">
        <f t="shared" si="8"/>
        <v>0</v>
      </c>
      <c r="C36" s="160">
        <f t="shared" si="8"/>
        <v>6</v>
      </c>
      <c r="D36" s="159">
        <f t="shared" si="8"/>
        <v>2010</v>
      </c>
      <c r="E36" s="161">
        <f t="shared" si="8"/>
        <v>0</v>
      </c>
      <c r="F36" s="159">
        <f t="shared" si="8"/>
        <v>0</v>
      </c>
      <c r="G36" s="2"/>
      <c r="H36" s="167" t="e">
        <f t="shared" si="9"/>
        <v>#DIV/0!</v>
      </c>
      <c r="I36" s="721" t="e">
        <f t="shared" si="10"/>
        <v>#DIV/0!</v>
      </c>
      <c r="J36" s="722"/>
      <c r="K36" s="722"/>
      <c r="L36" s="155" t="e">
        <f t="shared" si="11"/>
        <v>#DIV/0!</v>
      </c>
      <c r="M36" s="721" t="e">
        <f t="shared" si="12"/>
        <v>#DIV/0!</v>
      </c>
      <c r="N36" s="721"/>
      <c r="O36" s="723"/>
      <c r="P36" s="309"/>
    </row>
    <row r="37" spans="1:16" x14ac:dyDescent="0.25">
      <c r="A37" s="294">
        <f t="shared" si="8"/>
        <v>0</v>
      </c>
      <c r="B37" s="160">
        <f t="shared" si="8"/>
        <v>0</v>
      </c>
      <c r="C37" s="160">
        <f t="shared" si="8"/>
        <v>6</v>
      </c>
      <c r="D37" s="159">
        <f t="shared" si="8"/>
        <v>2010</v>
      </c>
      <c r="E37" s="161">
        <f t="shared" si="8"/>
        <v>0</v>
      </c>
      <c r="F37" s="159">
        <f t="shared" si="8"/>
        <v>0</v>
      </c>
      <c r="G37" s="2"/>
      <c r="H37" s="167" t="e">
        <f t="shared" si="9"/>
        <v>#DIV/0!</v>
      </c>
      <c r="I37" s="721" t="e">
        <f t="shared" si="10"/>
        <v>#DIV/0!</v>
      </c>
      <c r="J37" s="722"/>
      <c r="K37" s="722"/>
      <c r="L37" s="155" t="e">
        <f t="shared" si="11"/>
        <v>#DIV/0!</v>
      </c>
      <c r="M37" s="721" t="e">
        <f t="shared" si="12"/>
        <v>#DIV/0!</v>
      </c>
      <c r="N37" s="721"/>
      <c r="O37" s="723"/>
      <c r="P37" s="309"/>
    </row>
    <row r="38" spans="1:16" x14ac:dyDescent="0.25">
      <c r="A38" s="294">
        <f t="shared" si="8"/>
        <v>0</v>
      </c>
      <c r="B38" s="160">
        <f t="shared" si="8"/>
        <v>0</v>
      </c>
      <c r="C38" s="160">
        <f t="shared" si="8"/>
        <v>6</v>
      </c>
      <c r="D38" s="159">
        <f t="shared" si="8"/>
        <v>2010</v>
      </c>
      <c r="E38" s="161">
        <f t="shared" si="8"/>
        <v>0</v>
      </c>
      <c r="F38" s="159">
        <f t="shared" si="8"/>
        <v>0</v>
      </c>
      <c r="G38" s="2"/>
      <c r="H38" s="167" t="e">
        <f t="shared" si="9"/>
        <v>#DIV/0!</v>
      </c>
      <c r="I38" s="721" t="e">
        <f t="shared" si="10"/>
        <v>#DIV/0!</v>
      </c>
      <c r="J38" s="722"/>
      <c r="K38" s="722"/>
      <c r="L38" s="155" t="e">
        <f t="shared" si="11"/>
        <v>#DIV/0!</v>
      </c>
      <c r="M38" s="721" t="e">
        <f t="shared" si="12"/>
        <v>#DIV/0!</v>
      </c>
      <c r="N38" s="721"/>
      <c r="O38" s="723"/>
      <c r="P38" s="309"/>
    </row>
    <row r="39" spans="1:16" x14ac:dyDescent="0.25">
      <c r="A39" s="294">
        <f t="shared" si="8"/>
        <v>0</v>
      </c>
      <c r="B39" s="160">
        <f t="shared" si="8"/>
        <v>0</v>
      </c>
      <c r="C39" s="160">
        <f t="shared" si="8"/>
        <v>6</v>
      </c>
      <c r="D39" s="312">
        <f t="shared" si="8"/>
        <v>2010</v>
      </c>
      <c r="E39" s="161">
        <f t="shared" si="8"/>
        <v>0</v>
      </c>
      <c r="F39" s="159">
        <f t="shared" si="8"/>
        <v>0</v>
      </c>
      <c r="G39" s="2"/>
      <c r="H39" s="167" t="e">
        <f t="shared" si="9"/>
        <v>#DIV/0!</v>
      </c>
      <c r="I39" s="721" t="e">
        <f t="shared" si="10"/>
        <v>#DIV/0!</v>
      </c>
      <c r="J39" s="722"/>
      <c r="K39" s="722"/>
      <c r="L39" s="155" t="e">
        <f t="shared" si="11"/>
        <v>#DIV/0!</v>
      </c>
      <c r="M39" s="721" t="e">
        <f t="shared" si="12"/>
        <v>#DIV/0!</v>
      </c>
      <c r="N39" s="721"/>
      <c r="O39" s="723"/>
      <c r="P39" s="309"/>
    </row>
    <row r="40" spans="1:16" x14ac:dyDescent="0.25">
      <c r="A40" s="294">
        <f t="shared" si="8"/>
        <v>0</v>
      </c>
      <c r="B40" s="160">
        <f t="shared" si="8"/>
        <v>0</v>
      </c>
      <c r="C40" s="160">
        <f t="shared" si="8"/>
        <v>6</v>
      </c>
      <c r="D40" s="315">
        <f t="shared" si="8"/>
        <v>2010</v>
      </c>
      <c r="E40" s="161">
        <f t="shared" si="8"/>
        <v>0</v>
      </c>
      <c r="F40" s="159">
        <f t="shared" si="8"/>
        <v>0</v>
      </c>
      <c r="G40" s="2"/>
      <c r="H40" s="167" t="e">
        <f t="shared" si="9"/>
        <v>#DIV/0!</v>
      </c>
      <c r="I40" s="721" t="e">
        <f t="shared" si="10"/>
        <v>#DIV/0!</v>
      </c>
      <c r="J40" s="722"/>
      <c r="K40" s="722"/>
      <c r="L40" s="155" t="e">
        <f t="shared" si="11"/>
        <v>#DIV/0!</v>
      </c>
      <c r="M40" s="721" t="e">
        <f t="shared" si="12"/>
        <v>#DIV/0!</v>
      </c>
      <c r="N40" s="721"/>
      <c r="O40" s="723"/>
      <c r="P40" s="309"/>
    </row>
    <row r="41" spans="1:16" x14ac:dyDescent="0.25">
      <c r="A41" s="294">
        <f t="shared" ref="A41:F41" si="13">A17</f>
        <v>0</v>
      </c>
      <c r="B41" s="160">
        <f t="shared" si="13"/>
        <v>0</v>
      </c>
      <c r="C41" s="160">
        <f t="shared" si="13"/>
        <v>0</v>
      </c>
      <c r="D41" s="159">
        <f t="shared" si="13"/>
        <v>2013</v>
      </c>
      <c r="E41" s="161">
        <f t="shared" si="13"/>
        <v>0</v>
      </c>
      <c r="F41" s="159">
        <f t="shared" si="13"/>
        <v>0</v>
      </c>
      <c r="G41" s="2"/>
      <c r="H41" s="167" t="e">
        <f t="shared" si="9"/>
        <v>#DIV/0!</v>
      </c>
      <c r="I41" s="721" t="e">
        <f>M17</f>
        <v>#DIV/0!</v>
      </c>
      <c r="J41" s="722"/>
      <c r="K41" s="722"/>
      <c r="L41" s="155" t="e">
        <f t="shared" si="11"/>
        <v>#DIV/0!</v>
      </c>
      <c r="M41" s="721" t="e">
        <f t="shared" si="12"/>
        <v>#DIV/0!</v>
      </c>
      <c r="N41" s="721"/>
      <c r="O41" s="723"/>
      <c r="P41" s="309"/>
    </row>
    <row r="42" spans="1:16" x14ac:dyDescent="0.25">
      <c r="A42" s="294">
        <f t="shared" ref="A42:F50" si="14">A18</f>
        <v>0</v>
      </c>
      <c r="B42" s="160">
        <f t="shared" si="14"/>
        <v>0</v>
      </c>
      <c r="C42" s="160">
        <f t="shared" si="14"/>
        <v>0</v>
      </c>
      <c r="D42" s="159">
        <f t="shared" si="14"/>
        <v>2013</v>
      </c>
      <c r="E42" s="161">
        <f t="shared" si="14"/>
        <v>0</v>
      </c>
      <c r="F42" s="159">
        <f t="shared" si="14"/>
        <v>0</v>
      </c>
      <c r="G42" s="2"/>
      <c r="H42" s="167" t="e">
        <f t="shared" si="9"/>
        <v>#DIV/0!</v>
      </c>
      <c r="I42" s="721" t="e">
        <f t="shared" ref="I42:I50" si="15">M18</f>
        <v>#DIV/0!</v>
      </c>
      <c r="J42" s="722"/>
      <c r="K42" s="722"/>
      <c r="L42" s="155" t="e">
        <f t="shared" si="11"/>
        <v>#DIV/0!</v>
      </c>
      <c r="M42" s="721" t="e">
        <f t="shared" si="12"/>
        <v>#DIV/0!</v>
      </c>
      <c r="N42" s="721"/>
      <c r="O42" s="723"/>
      <c r="P42" s="309"/>
    </row>
    <row r="43" spans="1:16" x14ac:dyDescent="0.25">
      <c r="A43" s="294">
        <f t="shared" si="14"/>
        <v>0</v>
      </c>
      <c r="B43" s="160">
        <f t="shared" si="14"/>
        <v>0</v>
      </c>
      <c r="C43" s="160">
        <f t="shared" si="14"/>
        <v>0</v>
      </c>
      <c r="D43" s="159">
        <f t="shared" si="14"/>
        <v>2013</v>
      </c>
      <c r="E43" s="161">
        <f t="shared" si="14"/>
        <v>0</v>
      </c>
      <c r="F43" s="159">
        <f t="shared" si="14"/>
        <v>0</v>
      </c>
      <c r="G43" s="2"/>
      <c r="H43" s="167" t="e">
        <f t="shared" si="9"/>
        <v>#DIV/0!</v>
      </c>
      <c r="I43" s="721" t="e">
        <f t="shared" si="15"/>
        <v>#DIV/0!</v>
      </c>
      <c r="J43" s="722"/>
      <c r="K43" s="722"/>
      <c r="L43" s="155" t="e">
        <f t="shared" si="11"/>
        <v>#DIV/0!</v>
      </c>
      <c r="M43" s="721" t="e">
        <f t="shared" si="12"/>
        <v>#DIV/0!</v>
      </c>
      <c r="N43" s="721"/>
      <c r="O43" s="723"/>
      <c r="P43" s="309"/>
    </row>
    <row r="44" spans="1:16" x14ac:dyDescent="0.25">
      <c r="A44" s="294">
        <f t="shared" si="14"/>
        <v>0</v>
      </c>
      <c r="B44" s="160">
        <f t="shared" si="14"/>
        <v>0</v>
      </c>
      <c r="C44" s="160">
        <f t="shared" si="14"/>
        <v>0</v>
      </c>
      <c r="D44" s="159">
        <f t="shared" si="14"/>
        <v>2013</v>
      </c>
      <c r="E44" s="161">
        <f t="shared" si="14"/>
        <v>0</v>
      </c>
      <c r="F44" s="159">
        <f t="shared" si="14"/>
        <v>0</v>
      </c>
      <c r="G44" s="2"/>
      <c r="H44" s="167" t="e">
        <f t="shared" si="9"/>
        <v>#DIV/0!</v>
      </c>
      <c r="I44" s="721" t="e">
        <f t="shared" si="15"/>
        <v>#DIV/0!</v>
      </c>
      <c r="J44" s="722"/>
      <c r="K44" s="722"/>
      <c r="L44" s="155" t="e">
        <f t="shared" si="11"/>
        <v>#DIV/0!</v>
      </c>
      <c r="M44" s="721" t="e">
        <f t="shared" si="12"/>
        <v>#DIV/0!</v>
      </c>
      <c r="N44" s="721"/>
      <c r="O44" s="723"/>
      <c r="P44" s="309"/>
    </row>
    <row r="45" spans="1:16" x14ac:dyDescent="0.25">
      <c r="A45" s="294">
        <f t="shared" si="14"/>
        <v>0</v>
      </c>
      <c r="B45" s="160">
        <f t="shared" si="14"/>
        <v>0</v>
      </c>
      <c r="C45" s="160">
        <f t="shared" si="14"/>
        <v>0</v>
      </c>
      <c r="D45" s="159">
        <f t="shared" si="14"/>
        <v>2013</v>
      </c>
      <c r="E45" s="161">
        <f t="shared" si="14"/>
        <v>0</v>
      </c>
      <c r="F45" s="159">
        <f t="shared" si="14"/>
        <v>0</v>
      </c>
      <c r="G45" s="2"/>
      <c r="H45" s="167" t="e">
        <f t="shared" si="9"/>
        <v>#DIV/0!</v>
      </c>
      <c r="I45" s="721" t="e">
        <f t="shared" si="15"/>
        <v>#DIV/0!</v>
      </c>
      <c r="J45" s="722"/>
      <c r="K45" s="722"/>
      <c r="L45" s="155" t="e">
        <f t="shared" si="11"/>
        <v>#DIV/0!</v>
      </c>
      <c r="M45" s="721" t="e">
        <f t="shared" si="12"/>
        <v>#DIV/0!</v>
      </c>
      <c r="N45" s="721"/>
      <c r="O45" s="723"/>
      <c r="P45" s="309"/>
    </row>
    <row r="46" spans="1:16" x14ac:dyDescent="0.25">
      <c r="A46" s="294">
        <f t="shared" si="14"/>
        <v>0</v>
      </c>
      <c r="B46" s="160">
        <f t="shared" si="14"/>
        <v>0</v>
      </c>
      <c r="C46" s="160">
        <f t="shared" si="14"/>
        <v>0</v>
      </c>
      <c r="D46" s="159">
        <f t="shared" si="14"/>
        <v>2013</v>
      </c>
      <c r="E46" s="161">
        <f t="shared" si="14"/>
        <v>0</v>
      </c>
      <c r="F46" s="159">
        <f t="shared" si="14"/>
        <v>0</v>
      </c>
      <c r="G46" s="2"/>
      <c r="H46" s="167" t="e">
        <f t="shared" si="9"/>
        <v>#DIV/0!</v>
      </c>
      <c r="I46" s="721" t="e">
        <f t="shared" si="15"/>
        <v>#DIV/0!</v>
      </c>
      <c r="J46" s="722"/>
      <c r="K46" s="722"/>
      <c r="L46" s="155" t="e">
        <f t="shared" si="11"/>
        <v>#DIV/0!</v>
      </c>
      <c r="M46" s="721" t="e">
        <f t="shared" si="12"/>
        <v>#DIV/0!</v>
      </c>
      <c r="N46" s="721"/>
      <c r="O46" s="723"/>
      <c r="P46" s="309"/>
    </row>
    <row r="47" spans="1:16" x14ac:dyDescent="0.25">
      <c r="A47" s="294">
        <f t="shared" si="14"/>
        <v>0</v>
      </c>
      <c r="B47" s="160">
        <f t="shared" si="14"/>
        <v>0</v>
      </c>
      <c r="C47" s="160">
        <f t="shared" si="14"/>
        <v>0</v>
      </c>
      <c r="D47" s="159">
        <f t="shared" si="14"/>
        <v>2013</v>
      </c>
      <c r="E47" s="161">
        <f t="shared" si="14"/>
        <v>0</v>
      </c>
      <c r="F47" s="159">
        <f t="shared" si="14"/>
        <v>0</v>
      </c>
      <c r="G47" s="2"/>
      <c r="H47" s="167" t="e">
        <f t="shared" si="9"/>
        <v>#DIV/0!</v>
      </c>
      <c r="I47" s="721" t="e">
        <f t="shared" si="15"/>
        <v>#DIV/0!</v>
      </c>
      <c r="J47" s="722"/>
      <c r="K47" s="722"/>
      <c r="L47" s="155" t="e">
        <f t="shared" si="11"/>
        <v>#DIV/0!</v>
      </c>
      <c r="M47" s="721" t="e">
        <f t="shared" si="12"/>
        <v>#DIV/0!</v>
      </c>
      <c r="N47" s="721"/>
      <c r="O47" s="723"/>
      <c r="P47" s="309"/>
    </row>
    <row r="48" spans="1:16" x14ac:dyDescent="0.25">
      <c r="A48" s="294">
        <f t="shared" si="14"/>
        <v>0</v>
      </c>
      <c r="B48" s="160">
        <f t="shared" si="14"/>
        <v>0</v>
      </c>
      <c r="C48" s="160">
        <f t="shared" si="14"/>
        <v>0</v>
      </c>
      <c r="D48" s="159">
        <f t="shared" si="14"/>
        <v>2013</v>
      </c>
      <c r="E48" s="161">
        <f t="shared" si="14"/>
        <v>0</v>
      </c>
      <c r="F48" s="159">
        <f t="shared" si="14"/>
        <v>0</v>
      </c>
      <c r="G48" s="2"/>
      <c r="H48" s="167" t="e">
        <f t="shared" si="9"/>
        <v>#DIV/0!</v>
      </c>
      <c r="I48" s="721" t="e">
        <f t="shared" si="15"/>
        <v>#DIV/0!</v>
      </c>
      <c r="J48" s="722"/>
      <c r="K48" s="722"/>
      <c r="L48" s="155" t="e">
        <f t="shared" si="11"/>
        <v>#DIV/0!</v>
      </c>
      <c r="M48" s="721" t="e">
        <f t="shared" si="12"/>
        <v>#DIV/0!</v>
      </c>
      <c r="N48" s="721"/>
      <c r="O48" s="723"/>
      <c r="P48" s="309"/>
    </row>
    <row r="49" spans="1:18" x14ac:dyDescent="0.25">
      <c r="A49" s="294" t="str">
        <f t="shared" si="14"/>
        <v>extra</v>
      </c>
      <c r="B49" s="160">
        <f t="shared" si="14"/>
        <v>1</v>
      </c>
      <c r="C49" s="160">
        <f t="shared" si="14"/>
        <v>6</v>
      </c>
      <c r="D49" s="159">
        <f t="shared" si="14"/>
        <v>2013</v>
      </c>
      <c r="E49" s="161">
        <f t="shared" si="14"/>
        <v>0</v>
      </c>
      <c r="F49" s="159">
        <f t="shared" si="14"/>
        <v>0</v>
      </c>
      <c r="G49" s="2"/>
      <c r="H49" s="167" t="e">
        <f t="shared" si="9"/>
        <v>#DIV/0!</v>
      </c>
      <c r="I49" s="721">
        <f t="shared" si="15"/>
        <v>0</v>
      </c>
      <c r="J49" s="722"/>
      <c r="K49" s="722"/>
      <c r="L49" s="155" t="e">
        <f t="shared" si="11"/>
        <v>#DIV/0!</v>
      </c>
      <c r="M49" s="721" t="e">
        <f t="shared" si="12"/>
        <v>#DIV/0!</v>
      </c>
      <c r="N49" s="721"/>
      <c r="O49" s="723"/>
      <c r="P49" s="309"/>
    </row>
    <row r="50" spans="1:18" ht="15.75" thickBot="1" x14ac:dyDescent="0.3">
      <c r="A50" s="294" t="str">
        <f t="shared" si="14"/>
        <v>extra2</v>
      </c>
      <c r="B50" s="160">
        <f t="shared" si="14"/>
        <v>1</v>
      </c>
      <c r="C50" s="160">
        <f t="shared" si="14"/>
        <v>6</v>
      </c>
      <c r="D50" s="162">
        <f t="shared" si="14"/>
        <v>2013</v>
      </c>
      <c r="E50" s="161">
        <f t="shared" si="14"/>
        <v>0</v>
      </c>
      <c r="F50" s="159">
        <f t="shared" si="14"/>
        <v>0</v>
      </c>
      <c r="G50" s="2"/>
      <c r="H50" s="167" t="e">
        <f t="shared" si="9"/>
        <v>#DIV/0!</v>
      </c>
      <c r="I50" s="721">
        <f t="shared" si="15"/>
        <v>0</v>
      </c>
      <c r="J50" s="722"/>
      <c r="K50" s="722"/>
      <c r="L50" s="155" t="e">
        <f t="shared" si="11"/>
        <v>#DIV/0!</v>
      </c>
      <c r="M50" s="721" t="e">
        <f t="shared" si="12"/>
        <v>#DIV/0!</v>
      </c>
      <c r="N50" s="721"/>
      <c r="O50" s="723"/>
      <c r="P50" s="309"/>
    </row>
    <row r="51" spans="1:18" ht="15.75" thickBot="1" x14ac:dyDescent="0.3">
      <c r="A51" s="52" t="s">
        <v>197</v>
      </c>
      <c r="B51" s="744">
        <f>K30</f>
        <v>2014</v>
      </c>
      <c r="C51" s="744"/>
      <c r="D51" s="744"/>
      <c r="E51" s="196"/>
      <c r="F51" s="52"/>
      <c r="G51" s="52"/>
      <c r="H51" s="52"/>
      <c r="I51" s="52"/>
      <c r="J51" s="52"/>
      <c r="K51" s="52"/>
      <c r="L51" s="52"/>
      <c r="M51" s="52"/>
      <c r="N51" s="52"/>
      <c r="O51" s="195"/>
      <c r="P51" s="105"/>
    </row>
    <row r="52" spans="1:18" ht="45.75" thickBot="1" x14ac:dyDescent="0.3">
      <c r="A52" s="163" t="s">
        <v>98</v>
      </c>
      <c r="B52" s="724" t="s">
        <v>99</v>
      </c>
      <c r="C52" s="725"/>
      <c r="D52" s="726"/>
      <c r="E52" s="192" t="s">
        <v>100</v>
      </c>
      <c r="F52" s="164" t="s">
        <v>101</v>
      </c>
      <c r="G52" s="192" t="s">
        <v>102</v>
      </c>
      <c r="H52" s="164" t="s">
        <v>109</v>
      </c>
      <c r="I52" s="724" t="s">
        <v>103</v>
      </c>
      <c r="J52" s="725"/>
      <c r="K52" s="726"/>
      <c r="L52" s="164" t="s">
        <v>109</v>
      </c>
      <c r="M52" s="724" t="s">
        <v>104</v>
      </c>
      <c r="N52" s="725"/>
      <c r="O52" s="727"/>
      <c r="P52" s="310"/>
    </row>
    <row r="53" spans="1:18" ht="15.75" thickBot="1" x14ac:dyDescent="0.3">
      <c r="A53" s="156"/>
      <c r="B53" s="156" t="s">
        <v>105</v>
      </c>
      <c r="C53" s="156" t="s">
        <v>106</v>
      </c>
      <c r="D53" s="290" t="s">
        <v>107</v>
      </c>
      <c r="E53" s="157"/>
      <c r="F53" s="158"/>
      <c r="G53" s="157"/>
      <c r="H53" s="158" t="s">
        <v>110</v>
      </c>
      <c r="I53" s="158">
        <v>1</v>
      </c>
      <c r="J53" s="157">
        <v>1</v>
      </c>
      <c r="K53" s="200">
        <f>K30</f>
        <v>2014</v>
      </c>
      <c r="L53" s="158" t="s">
        <v>66</v>
      </c>
      <c r="M53" s="158">
        <v>31</v>
      </c>
      <c r="N53" s="157">
        <v>12</v>
      </c>
      <c r="O53" s="197">
        <f>K53</f>
        <v>2014</v>
      </c>
      <c r="P53" s="311"/>
    </row>
    <row r="54" spans="1:18" x14ac:dyDescent="0.25">
      <c r="A54" s="166">
        <v>1</v>
      </c>
      <c r="B54" s="314">
        <v>1</v>
      </c>
      <c r="C54" s="159">
        <v>6</v>
      </c>
      <c r="D54" s="159">
        <f>$K$30</f>
        <v>2014</v>
      </c>
      <c r="E54" s="166"/>
      <c r="F54" s="166">
        <v>0</v>
      </c>
      <c r="G54" s="166"/>
      <c r="H54" s="348" t="e">
        <f>1/G54</f>
        <v>#DIV/0!</v>
      </c>
      <c r="I54" s="735">
        <v>0</v>
      </c>
      <c r="J54" s="736"/>
      <c r="K54" s="737"/>
      <c r="L54" s="351" t="e">
        <f>(E54-F54)/G54</f>
        <v>#DIV/0!</v>
      </c>
      <c r="M54" s="735" t="e">
        <f>E54-L54</f>
        <v>#DIV/0!</v>
      </c>
      <c r="N54" s="736"/>
      <c r="O54" s="738"/>
      <c r="P54" s="309"/>
    </row>
    <row r="55" spans="1:18" x14ac:dyDescent="0.25">
      <c r="A55" s="159">
        <v>2</v>
      </c>
      <c r="B55" s="314">
        <v>1</v>
      </c>
      <c r="C55" s="159">
        <v>6</v>
      </c>
      <c r="D55" s="159">
        <f>$K$30</f>
        <v>2014</v>
      </c>
      <c r="E55" s="320"/>
      <c r="F55" s="159">
        <v>0</v>
      </c>
      <c r="G55" s="159"/>
      <c r="H55" s="349" t="e">
        <f t="shared" ref="H55:H63" si="16">1/G55</f>
        <v>#DIV/0!</v>
      </c>
      <c r="I55" s="733">
        <v>0</v>
      </c>
      <c r="J55" s="721"/>
      <c r="K55" s="734"/>
      <c r="L55" s="352" t="e">
        <f t="shared" ref="L55:L63" si="17">(E55-F55)/G55</f>
        <v>#DIV/0!</v>
      </c>
      <c r="M55" s="733" t="e">
        <f t="shared" ref="M55:M63" si="18">E55-L55</f>
        <v>#DIV/0!</v>
      </c>
      <c r="N55" s="721"/>
      <c r="O55" s="723"/>
      <c r="P55" s="309"/>
    </row>
    <row r="56" spans="1:18" x14ac:dyDescent="0.25">
      <c r="A56" s="159">
        <v>3</v>
      </c>
      <c r="B56" s="314">
        <v>1</v>
      </c>
      <c r="C56" s="159">
        <v>6</v>
      </c>
      <c r="D56" s="321">
        <f t="shared" ref="D56:D62" si="19">$K$30</f>
        <v>2014</v>
      </c>
      <c r="E56" s="320"/>
      <c r="F56" s="159">
        <v>0</v>
      </c>
      <c r="G56" s="159"/>
      <c r="H56" s="349" t="e">
        <f t="shared" si="16"/>
        <v>#DIV/0!</v>
      </c>
      <c r="I56" s="733">
        <v>0</v>
      </c>
      <c r="J56" s="721"/>
      <c r="K56" s="734"/>
      <c r="L56" s="352" t="e">
        <f t="shared" si="17"/>
        <v>#DIV/0!</v>
      </c>
      <c r="M56" s="733" t="e">
        <f t="shared" si="18"/>
        <v>#DIV/0!</v>
      </c>
      <c r="N56" s="721"/>
      <c r="O56" s="723"/>
      <c r="P56" s="309"/>
    </row>
    <row r="57" spans="1:18" x14ac:dyDescent="0.25">
      <c r="A57" s="159">
        <v>4</v>
      </c>
      <c r="B57" s="314">
        <v>1</v>
      </c>
      <c r="C57" s="159">
        <v>6</v>
      </c>
      <c r="D57" s="321">
        <f t="shared" si="19"/>
        <v>2014</v>
      </c>
      <c r="E57" s="320"/>
      <c r="F57" s="159">
        <v>0</v>
      </c>
      <c r="G57" s="159"/>
      <c r="H57" s="349" t="e">
        <f t="shared" si="16"/>
        <v>#DIV/0!</v>
      </c>
      <c r="I57" s="733">
        <v>0</v>
      </c>
      <c r="J57" s="721"/>
      <c r="K57" s="734"/>
      <c r="L57" s="352" t="e">
        <f t="shared" si="17"/>
        <v>#DIV/0!</v>
      </c>
      <c r="M57" s="733" t="e">
        <f t="shared" si="18"/>
        <v>#DIV/0!</v>
      </c>
      <c r="N57" s="721"/>
      <c r="O57" s="723"/>
      <c r="P57" s="309"/>
      <c r="Q57" s="295"/>
      <c r="R57" s="295"/>
    </row>
    <row r="58" spans="1:18" x14ac:dyDescent="0.25">
      <c r="A58" s="159">
        <v>5</v>
      </c>
      <c r="B58" s="314">
        <v>1</v>
      </c>
      <c r="C58" s="159">
        <v>6</v>
      </c>
      <c r="D58" s="321">
        <f t="shared" si="19"/>
        <v>2014</v>
      </c>
      <c r="E58" s="319"/>
      <c r="F58" s="159">
        <f>'1. Activa en passiva '!M65</f>
        <v>0</v>
      </c>
      <c r="G58" s="159"/>
      <c r="H58" s="349" t="e">
        <f t="shared" si="16"/>
        <v>#DIV/0!</v>
      </c>
      <c r="I58" s="733">
        <v>0</v>
      </c>
      <c r="J58" s="721"/>
      <c r="K58" s="734"/>
      <c r="L58" s="352" t="e">
        <f t="shared" si="17"/>
        <v>#DIV/0!</v>
      </c>
      <c r="M58" s="733" t="e">
        <f t="shared" si="18"/>
        <v>#DIV/0!</v>
      </c>
      <c r="N58" s="721"/>
      <c r="O58" s="723"/>
      <c r="P58" s="309"/>
    </row>
    <row r="59" spans="1:18" x14ac:dyDescent="0.25">
      <c r="A59" s="159">
        <v>6</v>
      </c>
      <c r="B59" s="314">
        <v>1</v>
      </c>
      <c r="C59" s="159">
        <v>6</v>
      </c>
      <c r="D59" s="321">
        <f t="shared" si="19"/>
        <v>2014</v>
      </c>
      <c r="E59" s="314"/>
      <c r="F59" s="159">
        <f>'1. Activa en passiva '!M66</f>
        <v>0</v>
      </c>
      <c r="G59" s="159"/>
      <c r="H59" s="349" t="e">
        <f t="shared" si="16"/>
        <v>#DIV/0!</v>
      </c>
      <c r="I59" s="733">
        <v>0</v>
      </c>
      <c r="J59" s="721"/>
      <c r="K59" s="734"/>
      <c r="L59" s="352" t="e">
        <f t="shared" si="17"/>
        <v>#DIV/0!</v>
      </c>
      <c r="M59" s="733" t="e">
        <f t="shared" si="18"/>
        <v>#DIV/0!</v>
      </c>
      <c r="N59" s="721"/>
      <c r="O59" s="723"/>
      <c r="P59" s="309"/>
    </row>
    <row r="60" spans="1:18" x14ac:dyDescent="0.25">
      <c r="A60" s="159">
        <v>7</v>
      </c>
      <c r="B60" s="314">
        <v>1</v>
      </c>
      <c r="C60" s="159">
        <v>6</v>
      </c>
      <c r="D60" s="321">
        <f t="shared" si="19"/>
        <v>2014</v>
      </c>
      <c r="E60" s="320"/>
      <c r="F60" s="159">
        <f>'1. Activa en passiva '!M67</f>
        <v>0</v>
      </c>
      <c r="G60" s="159"/>
      <c r="H60" s="349" t="e">
        <f t="shared" si="16"/>
        <v>#DIV/0!</v>
      </c>
      <c r="I60" s="733">
        <v>0</v>
      </c>
      <c r="J60" s="721"/>
      <c r="K60" s="734"/>
      <c r="L60" s="352" t="e">
        <f t="shared" si="17"/>
        <v>#DIV/0!</v>
      </c>
      <c r="M60" s="733" t="e">
        <f t="shared" si="18"/>
        <v>#DIV/0!</v>
      </c>
      <c r="N60" s="721"/>
      <c r="O60" s="723"/>
      <c r="P60" s="309"/>
    </row>
    <row r="61" spans="1:18" x14ac:dyDescent="0.25">
      <c r="A61" s="159">
        <v>8</v>
      </c>
      <c r="B61" s="314">
        <v>1</v>
      </c>
      <c r="C61" s="159">
        <v>6</v>
      </c>
      <c r="D61" s="321">
        <f t="shared" si="19"/>
        <v>2014</v>
      </c>
      <c r="E61" s="320"/>
      <c r="F61" s="159">
        <f>'1. Activa en passiva '!M68</f>
        <v>0</v>
      </c>
      <c r="G61" s="159"/>
      <c r="H61" s="349" t="e">
        <f t="shared" si="16"/>
        <v>#DIV/0!</v>
      </c>
      <c r="I61" s="721">
        <v>0</v>
      </c>
      <c r="J61" s="722"/>
      <c r="K61" s="722"/>
      <c r="L61" s="352" t="e">
        <f t="shared" si="17"/>
        <v>#DIV/0!</v>
      </c>
      <c r="M61" s="733" t="e">
        <f t="shared" si="18"/>
        <v>#DIV/0!</v>
      </c>
      <c r="N61" s="721"/>
      <c r="O61" s="723"/>
      <c r="P61" s="309"/>
    </row>
    <row r="62" spans="1:18" x14ac:dyDescent="0.25">
      <c r="A62" s="159">
        <v>9</v>
      </c>
      <c r="B62" s="314">
        <v>1</v>
      </c>
      <c r="C62" s="159">
        <v>6</v>
      </c>
      <c r="D62" s="321">
        <f t="shared" si="19"/>
        <v>2014</v>
      </c>
      <c r="E62" s="312"/>
      <c r="F62" s="159">
        <f>'1. Activa en passiva '!M69</f>
        <v>0</v>
      </c>
      <c r="G62" s="159"/>
      <c r="H62" s="349" t="e">
        <f t="shared" si="16"/>
        <v>#DIV/0!</v>
      </c>
      <c r="I62" s="721">
        <v>0</v>
      </c>
      <c r="J62" s="722"/>
      <c r="K62" s="722"/>
      <c r="L62" s="352" t="e">
        <f t="shared" si="17"/>
        <v>#DIV/0!</v>
      </c>
      <c r="M62" s="733" t="e">
        <f t="shared" si="18"/>
        <v>#DIV/0!</v>
      </c>
      <c r="N62" s="721"/>
      <c r="O62" s="723"/>
      <c r="P62" s="309"/>
    </row>
    <row r="63" spans="1:18" ht="15.75" thickBot="1" x14ac:dyDescent="0.3">
      <c r="A63" s="162">
        <v>10</v>
      </c>
      <c r="B63" s="162">
        <v>1</v>
      </c>
      <c r="C63" s="162">
        <v>6</v>
      </c>
      <c r="D63" s="162">
        <f>$K$30</f>
        <v>2014</v>
      </c>
      <c r="E63" s="313"/>
      <c r="F63" s="323">
        <f>'1. Activa en passiva '!M70</f>
        <v>0</v>
      </c>
      <c r="G63" s="162"/>
      <c r="H63" s="350" t="e">
        <f t="shared" si="16"/>
        <v>#DIV/0!</v>
      </c>
      <c r="I63" s="728">
        <v>0</v>
      </c>
      <c r="J63" s="729"/>
      <c r="K63" s="730"/>
      <c r="L63" s="353" t="e">
        <f t="shared" si="17"/>
        <v>#DIV/0!</v>
      </c>
      <c r="M63" s="731" t="e">
        <f t="shared" si="18"/>
        <v>#DIV/0!</v>
      </c>
      <c r="N63" s="731"/>
      <c r="O63" s="732"/>
      <c r="P63" s="309"/>
    </row>
    <row r="64" spans="1:18" ht="15.75" thickBot="1" x14ac:dyDescent="0.3"/>
    <row r="65" spans="1:15" ht="15.75" thickBot="1" x14ac:dyDescent="0.3">
      <c r="A65" s="196" t="s">
        <v>5</v>
      </c>
      <c r="B65" s="199">
        <f>B28+1</f>
        <v>2015</v>
      </c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93"/>
    </row>
    <row r="66" spans="1:15" ht="45.75" thickBot="1" x14ac:dyDescent="0.3">
      <c r="A66" s="336" t="s">
        <v>98</v>
      </c>
      <c r="B66" s="725" t="s">
        <v>99</v>
      </c>
      <c r="C66" s="725"/>
      <c r="D66" s="727"/>
      <c r="E66" s="292" t="s">
        <v>100</v>
      </c>
      <c r="F66" s="164" t="s">
        <v>101</v>
      </c>
      <c r="G66" s="192" t="s">
        <v>102</v>
      </c>
      <c r="H66" s="164" t="s">
        <v>109</v>
      </c>
      <c r="I66" s="725" t="s">
        <v>103</v>
      </c>
      <c r="J66" s="725"/>
      <c r="K66" s="725"/>
      <c r="L66" s="164" t="s">
        <v>109</v>
      </c>
      <c r="M66" s="725" t="s">
        <v>104</v>
      </c>
      <c r="N66" s="725"/>
      <c r="O66" s="727"/>
    </row>
    <row r="67" spans="1:15" ht="15.75" thickBot="1" x14ac:dyDescent="0.3">
      <c r="A67" s="337"/>
      <c r="B67" s="330" t="s">
        <v>105</v>
      </c>
      <c r="C67" s="330" t="s">
        <v>106</v>
      </c>
      <c r="D67" s="191" t="s">
        <v>107</v>
      </c>
      <c r="E67" s="335"/>
      <c r="F67" s="158"/>
      <c r="G67" s="157"/>
      <c r="H67" s="158" t="s">
        <v>110</v>
      </c>
      <c r="I67" s="158">
        <v>1</v>
      </c>
      <c r="J67" s="157">
        <v>1</v>
      </c>
      <c r="K67" s="200">
        <f>B65</f>
        <v>2015</v>
      </c>
      <c r="L67" s="158" t="s">
        <v>66</v>
      </c>
      <c r="M67" s="158">
        <v>31</v>
      </c>
      <c r="N67" s="157">
        <v>12</v>
      </c>
      <c r="O67" s="197">
        <f>K67</f>
        <v>2015</v>
      </c>
    </row>
    <row r="68" spans="1:15" x14ac:dyDescent="0.25">
      <c r="A68" s="294">
        <f t="shared" ref="A68:A85" si="20">A31</f>
        <v>0</v>
      </c>
      <c r="B68" s="294">
        <f t="shared" ref="B68:G68" si="21">B31</f>
        <v>0</v>
      </c>
      <c r="C68" s="331">
        <f t="shared" si="21"/>
        <v>1</v>
      </c>
      <c r="D68" s="328">
        <f t="shared" si="21"/>
        <v>2010</v>
      </c>
      <c r="E68" s="294">
        <f t="shared" si="21"/>
        <v>0</v>
      </c>
      <c r="F68" s="294">
        <f t="shared" si="21"/>
        <v>0</v>
      </c>
      <c r="G68" s="294">
        <f t="shared" si="21"/>
        <v>0</v>
      </c>
      <c r="H68" s="167" t="e">
        <f>1/G68</f>
        <v>#DIV/0!</v>
      </c>
      <c r="I68" s="721" t="e">
        <f>M31</f>
        <v>#DIV/0!</v>
      </c>
      <c r="J68" s="722"/>
      <c r="K68" s="722"/>
      <c r="L68" s="155" t="e">
        <f t="shared" ref="L68:L87" si="22">(E68-F68)/G68</f>
        <v>#DIV/0!</v>
      </c>
      <c r="M68" s="721" t="e">
        <f t="shared" ref="M68:M88" si="23">I68-L68</f>
        <v>#DIV/0!</v>
      </c>
      <c r="N68" s="721"/>
      <c r="O68" s="723"/>
    </row>
    <row r="69" spans="1:15" x14ac:dyDescent="0.25">
      <c r="A69" s="294">
        <f t="shared" si="20"/>
        <v>0</v>
      </c>
      <c r="B69" s="294">
        <f t="shared" ref="B69:G78" si="24">B32</f>
        <v>0</v>
      </c>
      <c r="C69" s="328">
        <f t="shared" si="24"/>
        <v>6</v>
      </c>
      <c r="D69" s="328">
        <f t="shared" si="24"/>
        <v>2010</v>
      </c>
      <c r="E69" s="294">
        <f t="shared" si="24"/>
        <v>0</v>
      </c>
      <c r="F69" s="294">
        <f t="shared" si="24"/>
        <v>0</v>
      </c>
      <c r="G69" s="294">
        <f t="shared" si="24"/>
        <v>0</v>
      </c>
      <c r="H69" s="167" t="e">
        <f t="shared" ref="H69:H97" si="25">1/G69</f>
        <v>#DIV/0!</v>
      </c>
      <c r="I69" s="721" t="e">
        <f t="shared" ref="I69:I87" si="26">M32</f>
        <v>#DIV/0!</v>
      </c>
      <c r="J69" s="722"/>
      <c r="K69" s="722"/>
      <c r="L69" s="155" t="e">
        <f t="shared" si="22"/>
        <v>#DIV/0!</v>
      </c>
      <c r="M69" s="721" t="e">
        <f t="shared" si="23"/>
        <v>#DIV/0!</v>
      </c>
      <c r="N69" s="721"/>
      <c r="O69" s="723"/>
    </row>
    <row r="70" spans="1:15" x14ac:dyDescent="0.25">
      <c r="A70" s="294">
        <f t="shared" si="20"/>
        <v>0</v>
      </c>
      <c r="B70" s="294">
        <f t="shared" si="24"/>
        <v>0</v>
      </c>
      <c r="C70" s="328">
        <f t="shared" si="24"/>
        <v>6</v>
      </c>
      <c r="D70" s="328">
        <f t="shared" si="24"/>
        <v>2010</v>
      </c>
      <c r="E70" s="294">
        <f t="shared" si="24"/>
        <v>0</v>
      </c>
      <c r="F70" s="294">
        <f t="shared" si="24"/>
        <v>0</v>
      </c>
      <c r="G70" s="294">
        <f t="shared" si="24"/>
        <v>0</v>
      </c>
      <c r="H70" s="167" t="e">
        <f t="shared" si="25"/>
        <v>#DIV/0!</v>
      </c>
      <c r="I70" s="721" t="e">
        <f t="shared" si="26"/>
        <v>#DIV/0!</v>
      </c>
      <c r="J70" s="722"/>
      <c r="K70" s="722"/>
      <c r="L70" s="155" t="e">
        <f t="shared" si="22"/>
        <v>#DIV/0!</v>
      </c>
      <c r="M70" s="721" t="e">
        <f t="shared" si="23"/>
        <v>#DIV/0!</v>
      </c>
      <c r="N70" s="721"/>
      <c r="O70" s="723"/>
    </row>
    <row r="71" spans="1:15" x14ac:dyDescent="0.25">
      <c r="A71" s="294">
        <f t="shared" si="20"/>
        <v>0</v>
      </c>
      <c r="B71" s="294">
        <f t="shared" si="24"/>
        <v>0</v>
      </c>
      <c r="C71" s="328">
        <f t="shared" si="24"/>
        <v>6</v>
      </c>
      <c r="D71" s="328">
        <f t="shared" si="24"/>
        <v>2010</v>
      </c>
      <c r="E71" s="294">
        <f t="shared" si="24"/>
        <v>0</v>
      </c>
      <c r="F71" s="294">
        <f t="shared" si="24"/>
        <v>0</v>
      </c>
      <c r="G71" s="294">
        <f t="shared" si="24"/>
        <v>0</v>
      </c>
      <c r="H71" s="167" t="e">
        <f t="shared" si="25"/>
        <v>#DIV/0!</v>
      </c>
      <c r="I71" s="721" t="e">
        <f t="shared" si="26"/>
        <v>#DIV/0!</v>
      </c>
      <c r="J71" s="722"/>
      <c r="K71" s="722"/>
      <c r="L71" s="155" t="e">
        <f t="shared" si="22"/>
        <v>#DIV/0!</v>
      </c>
      <c r="M71" s="721" t="e">
        <f t="shared" si="23"/>
        <v>#DIV/0!</v>
      </c>
      <c r="N71" s="721"/>
      <c r="O71" s="723"/>
    </row>
    <row r="72" spans="1:15" x14ac:dyDescent="0.25">
      <c r="A72" s="294">
        <f t="shared" si="20"/>
        <v>0</v>
      </c>
      <c r="B72" s="294">
        <f t="shared" si="24"/>
        <v>0</v>
      </c>
      <c r="C72" s="328">
        <f t="shared" si="24"/>
        <v>6</v>
      </c>
      <c r="D72" s="328">
        <f t="shared" si="24"/>
        <v>2010</v>
      </c>
      <c r="E72" s="294">
        <f t="shared" si="24"/>
        <v>0</v>
      </c>
      <c r="F72" s="294">
        <f t="shared" si="24"/>
        <v>0</v>
      </c>
      <c r="G72" s="294">
        <f t="shared" si="24"/>
        <v>0</v>
      </c>
      <c r="H72" s="167" t="e">
        <f t="shared" si="25"/>
        <v>#DIV/0!</v>
      </c>
      <c r="I72" s="721" t="e">
        <f t="shared" si="26"/>
        <v>#DIV/0!</v>
      </c>
      <c r="J72" s="722"/>
      <c r="K72" s="722"/>
      <c r="L72" s="155" t="e">
        <f t="shared" si="22"/>
        <v>#DIV/0!</v>
      </c>
      <c r="M72" s="721" t="e">
        <f t="shared" si="23"/>
        <v>#DIV/0!</v>
      </c>
      <c r="N72" s="721"/>
      <c r="O72" s="723"/>
    </row>
    <row r="73" spans="1:15" x14ac:dyDescent="0.25">
      <c r="A73" s="294">
        <f t="shared" si="20"/>
        <v>0</v>
      </c>
      <c r="B73" s="294">
        <f t="shared" si="24"/>
        <v>0</v>
      </c>
      <c r="C73" s="328">
        <f t="shared" si="24"/>
        <v>6</v>
      </c>
      <c r="D73" s="328">
        <f t="shared" si="24"/>
        <v>2010</v>
      </c>
      <c r="E73" s="294">
        <f t="shared" si="24"/>
        <v>0</v>
      </c>
      <c r="F73" s="294">
        <f t="shared" si="24"/>
        <v>0</v>
      </c>
      <c r="G73" s="294">
        <f t="shared" si="24"/>
        <v>0</v>
      </c>
      <c r="H73" s="167" t="e">
        <f t="shared" si="25"/>
        <v>#DIV/0!</v>
      </c>
      <c r="I73" s="721" t="e">
        <f t="shared" si="26"/>
        <v>#DIV/0!</v>
      </c>
      <c r="J73" s="722"/>
      <c r="K73" s="722"/>
      <c r="L73" s="155" t="e">
        <f t="shared" si="22"/>
        <v>#DIV/0!</v>
      </c>
      <c r="M73" s="721" t="e">
        <f t="shared" si="23"/>
        <v>#DIV/0!</v>
      </c>
      <c r="N73" s="721"/>
      <c r="O73" s="723"/>
    </row>
    <row r="74" spans="1:15" x14ac:dyDescent="0.25">
      <c r="A74" s="294">
        <f t="shared" si="20"/>
        <v>0</v>
      </c>
      <c r="B74" s="294">
        <f t="shared" si="24"/>
        <v>0</v>
      </c>
      <c r="C74" s="328">
        <f t="shared" si="24"/>
        <v>6</v>
      </c>
      <c r="D74" s="328">
        <f t="shared" si="24"/>
        <v>2010</v>
      </c>
      <c r="E74" s="294">
        <f t="shared" si="24"/>
        <v>0</v>
      </c>
      <c r="F74" s="294">
        <f t="shared" si="24"/>
        <v>0</v>
      </c>
      <c r="G74" s="294">
        <f t="shared" si="24"/>
        <v>0</v>
      </c>
      <c r="H74" s="167" t="e">
        <f t="shared" si="25"/>
        <v>#DIV/0!</v>
      </c>
      <c r="I74" s="721" t="e">
        <f t="shared" si="26"/>
        <v>#DIV/0!</v>
      </c>
      <c r="J74" s="722"/>
      <c r="K74" s="722"/>
      <c r="L74" s="155" t="e">
        <f t="shared" si="22"/>
        <v>#DIV/0!</v>
      </c>
      <c r="M74" s="721" t="e">
        <f t="shared" si="23"/>
        <v>#DIV/0!</v>
      </c>
      <c r="N74" s="721"/>
      <c r="O74" s="723"/>
    </row>
    <row r="75" spans="1:15" x14ac:dyDescent="0.25">
      <c r="A75" s="294">
        <f t="shared" si="20"/>
        <v>0</v>
      </c>
      <c r="B75" s="294">
        <f t="shared" si="24"/>
        <v>0</v>
      </c>
      <c r="C75" s="328">
        <f t="shared" si="24"/>
        <v>6</v>
      </c>
      <c r="D75" s="328">
        <f t="shared" si="24"/>
        <v>2010</v>
      </c>
      <c r="E75" s="294">
        <f t="shared" si="24"/>
        <v>0</v>
      </c>
      <c r="F75" s="294">
        <f t="shared" si="24"/>
        <v>0</v>
      </c>
      <c r="G75" s="294">
        <f t="shared" si="24"/>
        <v>0</v>
      </c>
      <c r="H75" s="167" t="e">
        <f t="shared" si="25"/>
        <v>#DIV/0!</v>
      </c>
      <c r="I75" s="721" t="e">
        <f t="shared" si="26"/>
        <v>#DIV/0!</v>
      </c>
      <c r="J75" s="722"/>
      <c r="K75" s="722"/>
      <c r="L75" s="155" t="e">
        <f t="shared" si="22"/>
        <v>#DIV/0!</v>
      </c>
      <c r="M75" s="721" t="e">
        <f t="shared" si="23"/>
        <v>#DIV/0!</v>
      </c>
      <c r="N75" s="721"/>
      <c r="O75" s="723"/>
    </row>
    <row r="76" spans="1:15" x14ac:dyDescent="0.25">
      <c r="A76" s="294">
        <f t="shared" si="20"/>
        <v>0</v>
      </c>
      <c r="B76" s="294">
        <f t="shared" si="24"/>
        <v>0</v>
      </c>
      <c r="C76" s="328">
        <f t="shared" si="24"/>
        <v>6</v>
      </c>
      <c r="D76" s="328">
        <f t="shared" si="24"/>
        <v>2010</v>
      </c>
      <c r="E76" s="294">
        <f t="shared" si="24"/>
        <v>0</v>
      </c>
      <c r="F76" s="294">
        <f t="shared" si="24"/>
        <v>0</v>
      </c>
      <c r="G76" s="294">
        <f t="shared" si="24"/>
        <v>0</v>
      </c>
      <c r="H76" s="167" t="e">
        <f t="shared" si="25"/>
        <v>#DIV/0!</v>
      </c>
      <c r="I76" s="721" t="e">
        <f t="shared" si="26"/>
        <v>#DIV/0!</v>
      </c>
      <c r="J76" s="722"/>
      <c r="K76" s="722"/>
      <c r="L76" s="155" t="e">
        <f t="shared" si="22"/>
        <v>#DIV/0!</v>
      </c>
      <c r="M76" s="721" t="e">
        <f t="shared" si="23"/>
        <v>#DIV/0!</v>
      </c>
      <c r="N76" s="721"/>
      <c r="O76" s="723"/>
    </row>
    <row r="77" spans="1:15" x14ac:dyDescent="0.25">
      <c r="A77" s="294">
        <f t="shared" si="20"/>
        <v>0</v>
      </c>
      <c r="B77" s="294">
        <f t="shared" si="24"/>
        <v>0</v>
      </c>
      <c r="C77" s="328">
        <f t="shared" si="24"/>
        <v>6</v>
      </c>
      <c r="D77" s="328">
        <f t="shared" si="24"/>
        <v>2010</v>
      </c>
      <c r="E77" s="294">
        <f t="shared" si="24"/>
        <v>0</v>
      </c>
      <c r="F77" s="294">
        <f t="shared" si="24"/>
        <v>0</v>
      </c>
      <c r="G77" s="294">
        <f t="shared" si="24"/>
        <v>0</v>
      </c>
      <c r="H77" s="167" t="e">
        <f t="shared" si="25"/>
        <v>#DIV/0!</v>
      </c>
      <c r="I77" s="721" t="e">
        <f t="shared" si="26"/>
        <v>#DIV/0!</v>
      </c>
      <c r="J77" s="722"/>
      <c r="K77" s="722"/>
      <c r="L77" s="155" t="e">
        <f t="shared" si="22"/>
        <v>#DIV/0!</v>
      </c>
      <c r="M77" s="733" t="e">
        <f t="shared" si="23"/>
        <v>#DIV/0!</v>
      </c>
      <c r="N77" s="721"/>
      <c r="O77" s="723"/>
    </row>
    <row r="78" spans="1:15" x14ac:dyDescent="0.25">
      <c r="A78" s="294">
        <f t="shared" si="20"/>
        <v>0</v>
      </c>
      <c r="B78" s="294">
        <f t="shared" si="24"/>
        <v>0</v>
      </c>
      <c r="C78" s="328">
        <f t="shared" si="24"/>
        <v>0</v>
      </c>
      <c r="D78" s="328">
        <f t="shared" si="24"/>
        <v>2013</v>
      </c>
      <c r="E78" s="294">
        <f t="shared" si="24"/>
        <v>0</v>
      </c>
      <c r="F78" s="294">
        <f t="shared" si="24"/>
        <v>0</v>
      </c>
      <c r="G78" s="294">
        <f t="shared" si="24"/>
        <v>0</v>
      </c>
      <c r="H78" s="167" t="e">
        <f t="shared" si="25"/>
        <v>#DIV/0!</v>
      </c>
      <c r="I78" s="721" t="e">
        <f t="shared" si="26"/>
        <v>#DIV/0!</v>
      </c>
      <c r="J78" s="722"/>
      <c r="K78" s="722"/>
      <c r="L78" s="155" t="e">
        <f t="shared" si="22"/>
        <v>#DIV/0!</v>
      </c>
      <c r="M78" s="733" t="e">
        <f t="shared" si="23"/>
        <v>#DIV/0!</v>
      </c>
      <c r="N78" s="721"/>
      <c r="O78" s="723"/>
    </row>
    <row r="79" spans="1:15" x14ac:dyDescent="0.25">
      <c r="A79" s="294">
        <f t="shared" si="20"/>
        <v>0</v>
      </c>
      <c r="B79" s="294">
        <f t="shared" ref="B79:G85" si="27">B42</f>
        <v>0</v>
      </c>
      <c r="C79" s="328">
        <f t="shared" si="27"/>
        <v>0</v>
      </c>
      <c r="D79" s="328">
        <f t="shared" si="27"/>
        <v>2013</v>
      </c>
      <c r="E79" s="294">
        <f t="shared" si="27"/>
        <v>0</v>
      </c>
      <c r="F79" s="294">
        <f t="shared" si="27"/>
        <v>0</v>
      </c>
      <c r="G79" s="294">
        <f t="shared" si="27"/>
        <v>0</v>
      </c>
      <c r="H79" s="167" t="e">
        <f t="shared" si="25"/>
        <v>#DIV/0!</v>
      </c>
      <c r="I79" s="721" t="e">
        <f t="shared" si="26"/>
        <v>#DIV/0!</v>
      </c>
      <c r="J79" s="722"/>
      <c r="K79" s="722"/>
      <c r="L79" s="155" t="e">
        <f t="shared" si="22"/>
        <v>#DIV/0!</v>
      </c>
      <c r="M79" s="733" t="e">
        <f t="shared" si="23"/>
        <v>#DIV/0!</v>
      </c>
      <c r="N79" s="721"/>
      <c r="O79" s="723"/>
    </row>
    <row r="80" spans="1:15" x14ac:dyDescent="0.25">
      <c r="A80" s="294">
        <f t="shared" si="20"/>
        <v>0</v>
      </c>
      <c r="B80" s="294">
        <f t="shared" si="27"/>
        <v>0</v>
      </c>
      <c r="C80" s="328">
        <f t="shared" si="27"/>
        <v>0</v>
      </c>
      <c r="D80" s="328">
        <f t="shared" si="27"/>
        <v>2013</v>
      </c>
      <c r="E80" s="294">
        <f t="shared" si="27"/>
        <v>0</v>
      </c>
      <c r="F80" s="294">
        <f t="shared" si="27"/>
        <v>0</v>
      </c>
      <c r="G80" s="294">
        <f t="shared" si="27"/>
        <v>0</v>
      </c>
      <c r="H80" s="167" t="e">
        <f t="shared" si="25"/>
        <v>#DIV/0!</v>
      </c>
      <c r="I80" s="721" t="e">
        <f t="shared" si="26"/>
        <v>#DIV/0!</v>
      </c>
      <c r="J80" s="722"/>
      <c r="K80" s="722"/>
      <c r="L80" s="155" t="e">
        <f t="shared" si="22"/>
        <v>#DIV/0!</v>
      </c>
      <c r="M80" s="733" t="e">
        <f t="shared" si="23"/>
        <v>#DIV/0!</v>
      </c>
      <c r="N80" s="721"/>
      <c r="O80" s="723"/>
    </row>
    <row r="81" spans="1:15" x14ac:dyDescent="0.25">
      <c r="A81" s="294">
        <f t="shared" si="20"/>
        <v>0</v>
      </c>
      <c r="B81" s="294">
        <f t="shared" si="27"/>
        <v>0</v>
      </c>
      <c r="C81" s="328">
        <f t="shared" si="27"/>
        <v>0</v>
      </c>
      <c r="D81" s="328">
        <f t="shared" si="27"/>
        <v>2013</v>
      </c>
      <c r="E81" s="294">
        <f t="shared" si="27"/>
        <v>0</v>
      </c>
      <c r="F81" s="294">
        <f t="shared" si="27"/>
        <v>0</v>
      </c>
      <c r="G81" s="294">
        <f t="shared" si="27"/>
        <v>0</v>
      </c>
      <c r="H81" s="167" t="e">
        <f t="shared" si="25"/>
        <v>#DIV/0!</v>
      </c>
      <c r="I81" s="721" t="e">
        <f t="shared" si="26"/>
        <v>#DIV/0!</v>
      </c>
      <c r="J81" s="722"/>
      <c r="K81" s="722"/>
      <c r="L81" s="155" t="e">
        <f t="shared" si="22"/>
        <v>#DIV/0!</v>
      </c>
      <c r="M81" s="733" t="e">
        <f t="shared" si="23"/>
        <v>#DIV/0!</v>
      </c>
      <c r="N81" s="721"/>
      <c r="O81" s="723"/>
    </row>
    <row r="82" spans="1:15" x14ac:dyDescent="0.25">
      <c r="A82" s="294">
        <f t="shared" si="20"/>
        <v>0</v>
      </c>
      <c r="B82" s="294">
        <f t="shared" si="27"/>
        <v>0</v>
      </c>
      <c r="C82" s="328">
        <f t="shared" si="27"/>
        <v>0</v>
      </c>
      <c r="D82" s="328">
        <f t="shared" si="27"/>
        <v>2013</v>
      </c>
      <c r="E82" s="294">
        <f t="shared" si="27"/>
        <v>0</v>
      </c>
      <c r="F82" s="294">
        <f t="shared" si="27"/>
        <v>0</v>
      </c>
      <c r="G82" s="294">
        <f t="shared" si="27"/>
        <v>0</v>
      </c>
      <c r="H82" s="167" t="e">
        <f t="shared" si="25"/>
        <v>#DIV/0!</v>
      </c>
      <c r="I82" s="721" t="e">
        <f t="shared" si="26"/>
        <v>#DIV/0!</v>
      </c>
      <c r="J82" s="722"/>
      <c r="K82" s="722"/>
      <c r="L82" s="155" t="e">
        <f t="shared" si="22"/>
        <v>#DIV/0!</v>
      </c>
      <c r="M82" s="733" t="e">
        <f t="shared" si="23"/>
        <v>#DIV/0!</v>
      </c>
      <c r="N82" s="721"/>
      <c r="O82" s="723"/>
    </row>
    <row r="83" spans="1:15" x14ac:dyDescent="0.25">
      <c r="A83" s="294">
        <f t="shared" si="20"/>
        <v>0</v>
      </c>
      <c r="B83" s="294">
        <f t="shared" si="27"/>
        <v>0</v>
      </c>
      <c r="C83" s="328">
        <f t="shared" si="27"/>
        <v>0</v>
      </c>
      <c r="D83" s="328">
        <f t="shared" si="27"/>
        <v>2013</v>
      </c>
      <c r="E83" s="294">
        <f t="shared" si="27"/>
        <v>0</v>
      </c>
      <c r="F83" s="294">
        <f t="shared" si="27"/>
        <v>0</v>
      </c>
      <c r="G83" s="294">
        <f t="shared" si="27"/>
        <v>0</v>
      </c>
      <c r="H83" s="167" t="e">
        <f t="shared" si="25"/>
        <v>#DIV/0!</v>
      </c>
      <c r="I83" s="721" t="e">
        <f t="shared" si="26"/>
        <v>#DIV/0!</v>
      </c>
      <c r="J83" s="722"/>
      <c r="K83" s="722"/>
      <c r="L83" s="155" t="e">
        <f t="shared" si="22"/>
        <v>#DIV/0!</v>
      </c>
      <c r="M83" s="733" t="e">
        <f t="shared" si="23"/>
        <v>#DIV/0!</v>
      </c>
      <c r="N83" s="721"/>
      <c r="O83" s="723"/>
    </row>
    <row r="84" spans="1:15" x14ac:dyDescent="0.25">
      <c r="A84" s="294">
        <f t="shared" si="20"/>
        <v>0</v>
      </c>
      <c r="B84" s="294">
        <f t="shared" si="27"/>
        <v>0</v>
      </c>
      <c r="C84" s="328">
        <f t="shared" si="27"/>
        <v>0</v>
      </c>
      <c r="D84" s="328">
        <f t="shared" si="27"/>
        <v>2013</v>
      </c>
      <c r="E84" s="294">
        <f t="shared" si="27"/>
        <v>0</v>
      </c>
      <c r="F84" s="294">
        <f t="shared" si="27"/>
        <v>0</v>
      </c>
      <c r="G84" s="294">
        <f t="shared" si="27"/>
        <v>0</v>
      </c>
      <c r="H84" s="167" t="e">
        <f t="shared" si="25"/>
        <v>#DIV/0!</v>
      </c>
      <c r="I84" s="721" t="e">
        <f t="shared" si="26"/>
        <v>#DIV/0!</v>
      </c>
      <c r="J84" s="722"/>
      <c r="K84" s="722"/>
      <c r="L84" s="155" t="e">
        <f t="shared" si="22"/>
        <v>#DIV/0!</v>
      </c>
      <c r="M84" s="733" t="e">
        <f t="shared" si="23"/>
        <v>#DIV/0!</v>
      </c>
      <c r="N84" s="721"/>
      <c r="O84" s="723"/>
    </row>
    <row r="85" spans="1:15" x14ac:dyDescent="0.25">
      <c r="A85" s="294">
        <f t="shared" si="20"/>
        <v>0</v>
      </c>
      <c r="B85" s="294">
        <f t="shared" si="27"/>
        <v>0</v>
      </c>
      <c r="C85" s="328">
        <f t="shared" si="27"/>
        <v>0</v>
      </c>
      <c r="D85" s="328">
        <f t="shared" si="27"/>
        <v>2013</v>
      </c>
      <c r="E85" s="294">
        <f t="shared" si="27"/>
        <v>0</v>
      </c>
      <c r="F85" s="294">
        <f t="shared" si="27"/>
        <v>0</v>
      </c>
      <c r="G85" s="294">
        <f t="shared" si="27"/>
        <v>0</v>
      </c>
      <c r="H85" s="167" t="e">
        <f t="shared" si="25"/>
        <v>#DIV/0!</v>
      </c>
      <c r="I85" s="721" t="e">
        <f t="shared" si="26"/>
        <v>#DIV/0!</v>
      </c>
      <c r="J85" s="722"/>
      <c r="K85" s="722"/>
      <c r="L85" s="155" t="e">
        <f t="shared" si="22"/>
        <v>#DIV/0!</v>
      </c>
      <c r="M85" s="733" t="e">
        <f t="shared" si="23"/>
        <v>#DIV/0!</v>
      </c>
      <c r="N85" s="721"/>
      <c r="O85" s="723"/>
    </row>
    <row r="86" spans="1:15" x14ac:dyDescent="0.25">
      <c r="A86" s="294" t="str">
        <f t="shared" ref="A86:G86" si="28">A49</f>
        <v>extra</v>
      </c>
      <c r="B86" s="294">
        <f t="shared" si="28"/>
        <v>1</v>
      </c>
      <c r="C86" s="328">
        <f t="shared" si="28"/>
        <v>6</v>
      </c>
      <c r="D86" s="328">
        <f t="shared" si="28"/>
        <v>2013</v>
      </c>
      <c r="E86" s="294">
        <f t="shared" si="28"/>
        <v>0</v>
      </c>
      <c r="F86" s="294">
        <f t="shared" si="28"/>
        <v>0</v>
      </c>
      <c r="G86" s="294">
        <f t="shared" si="28"/>
        <v>0</v>
      </c>
      <c r="H86" s="167" t="e">
        <f t="shared" si="25"/>
        <v>#DIV/0!</v>
      </c>
      <c r="I86" s="721" t="e">
        <f t="shared" si="26"/>
        <v>#DIV/0!</v>
      </c>
      <c r="J86" s="722"/>
      <c r="K86" s="722"/>
      <c r="L86" s="155" t="e">
        <f t="shared" si="22"/>
        <v>#DIV/0!</v>
      </c>
      <c r="M86" s="733" t="e">
        <f t="shared" si="23"/>
        <v>#DIV/0!</v>
      </c>
      <c r="N86" s="721"/>
      <c r="O86" s="723"/>
    </row>
    <row r="87" spans="1:15" x14ac:dyDescent="0.25">
      <c r="A87" s="294" t="str">
        <f t="shared" ref="A87:G87" si="29">A50</f>
        <v>extra2</v>
      </c>
      <c r="B87" s="329">
        <f t="shared" si="29"/>
        <v>1</v>
      </c>
      <c r="C87" s="332">
        <f t="shared" si="29"/>
        <v>6</v>
      </c>
      <c r="D87" s="328">
        <f t="shared" si="29"/>
        <v>2013</v>
      </c>
      <c r="E87" s="294">
        <f t="shared" si="29"/>
        <v>0</v>
      </c>
      <c r="F87" s="294">
        <f t="shared" si="29"/>
        <v>0</v>
      </c>
      <c r="G87" s="294">
        <f t="shared" si="29"/>
        <v>0</v>
      </c>
      <c r="H87" s="167" t="e">
        <f t="shared" si="25"/>
        <v>#DIV/0!</v>
      </c>
      <c r="I87" s="721" t="e">
        <f t="shared" si="26"/>
        <v>#DIV/0!</v>
      </c>
      <c r="J87" s="722"/>
      <c r="K87" s="722"/>
      <c r="L87" s="155" t="e">
        <f t="shared" si="22"/>
        <v>#DIV/0!</v>
      </c>
      <c r="M87" s="733" t="e">
        <f t="shared" si="23"/>
        <v>#DIV/0!</v>
      </c>
      <c r="N87" s="721"/>
      <c r="O87" s="723"/>
    </row>
    <row r="88" spans="1:15" x14ac:dyDescent="0.25">
      <c r="A88" s="291">
        <f t="shared" ref="A88:G88" si="30">A54</f>
        <v>1</v>
      </c>
      <c r="B88" s="329">
        <f t="shared" si="30"/>
        <v>1</v>
      </c>
      <c r="C88" s="329">
        <f t="shared" si="30"/>
        <v>6</v>
      </c>
      <c r="D88" s="329">
        <f t="shared" si="30"/>
        <v>2014</v>
      </c>
      <c r="E88" s="294">
        <f t="shared" si="30"/>
        <v>0</v>
      </c>
      <c r="F88" s="294">
        <f t="shared" si="30"/>
        <v>0</v>
      </c>
      <c r="G88" s="294">
        <f t="shared" si="30"/>
        <v>0</v>
      </c>
      <c r="H88" s="167" t="e">
        <f t="shared" si="25"/>
        <v>#DIV/0!</v>
      </c>
      <c r="I88" s="721" t="e">
        <f>M54</f>
        <v>#DIV/0!</v>
      </c>
      <c r="J88" s="722"/>
      <c r="K88" s="722"/>
      <c r="L88" s="155" t="e">
        <f t="shared" ref="L88:L97" si="31">(E88-F88)/G88</f>
        <v>#DIV/0!</v>
      </c>
      <c r="M88" s="733" t="e">
        <f t="shared" si="23"/>
        <v>#DIV/0!</v>
      </c>
      <c r="N88" s="721"/>
      <c r="O88" s="723"/>
    </row>
    <row r="89" spans="1:15" x14ac:dyDescent="0.25">
      <c r="A89" s="291">
        <f t="shared" ref="A89:A97" si="32">A55</f>
        <v>2</v>
      </c>
      <c r="B89" s="329">
        <f>C54</f>
        <v>6</v>
      </c>
      <c r="C89" s="332">
        <f t="shared" ref="C89:G95" si="33">C55</f>
        <v>6</v>
      </c>
      <c r="D89" s="328">
        <f t="shared" si="33"/>
        <v>2014</v>
      </c>
      <c r="E89" s="294">
        <f t="shared" si="33"/>
        <v>0</v>
      </c>
      <c r="F89" s="294">
        <f t="shared" si="33"/>
        <v>0</v>
      </c>
      <c r="G89" s="294">
        <f t="shared" si="33"/>
        <v>0</v>
      </c>
      <c r="H89" s="167" t="e">
        <f t="shared" si="25"/>
        <v>#DIV/0!</v>
      </c>
      <c r="I89" s="721" t="e">
        <f t="shared" ref="I89:I97" si="34">M55</f>
        <v>#DIV/0!</v>
      </c>
      <c r="J89" s="722"/>
      <c r="K89" s="722"/>
      <c r="L89" s="155" t="e">
        <f t="shared" si="31"/>
        <v>#DIV/0!</v>
      </c>
      <c r="M89" s="733" t="e">
        <f t="shared" ref="M89:M97" si="35">I89-L89</f>
        <v>#DIV/0!</v>
      </c>
      <c r="N89" s="721"/>
      <c r="O89" s="723"/>
    </row>
    <row r="90" spans="1:15" x14ac:dyDescent="0.25">
      <c r="A90" s="291">
        <f t="shared" si="32"/>
        <v>3</v>
      </c>
      <c r="B90" s="329">
        <f>D54</f>
        <v>2014</v>
      </c>
      <c r="C90" s="332">
        <f t="shared" si="33"/>
        <v>6</v>
      </c>
      <c r="D90" s="328">
        <f t="shared" si="33"/>
        <v>2014</v>
      </c>
      <c r="E90" s="294">
        <f t="shared" si="33"/>
        <v>0</v>
      </c>
      <c r="F90" s="294">
        <f t="shared" si="33"/>
        <v>0</v>
      </c>
      <c r="G90" s="294">
        <f t="shared" si="33"/>
        <v>0</v>
      </c>
      <c r="H90" s="167" t="e">
        <f t="shared" si="25"/>
        <v>#DIV/0!</v>
      </c>
      <c r="I90" s="721" t="e">
        <f t="shared" si="34"/>
        <v>#DIV/0!</v>
      </c>
      <c r="J90" s="722"/>
      <c r="K90" s="722"/>
      <c r="L90" s="155" t="e">
        <f t="shared" si="31"/>
        <v>#DIV/0!</v>
      </c>
      <c r="M90" s="733" t="e">
        <f t="shared" si="35"/>
        <v>#DIV/0!</v>
      </c>
      <c r="N90" s="721"/>
      <c r="O90" s="723"/>
    </row>
    <row r="91" spans="1:15" x14ac:dyDescent="0.25">
      <c r="A91" s="291">
        <f t="shared" si="32"/>
        <v>4</v>
      </c>
      <c r="B91" s="329">
        <f t="shared" ref="B91:B97" si="36">B57</f>
        <v>1</v>
      </c>
      <c r="C91" s="332">
        <f t="shared" si="33"/>
        <v>6</v>
      </c>
      <c r="D91" s="328">
        <f t="shared" si="33"/>
        <v>2014</v>
      </c>
      <c r="E91" s="294">
        <f t="shared" si="33"/>
        <v>0</v>
      </c>
      <c r="F91" s="294">
        <f t="shared" si="33"/>
        <v>0</v>
      </c>
      <c r="G91" s="294">
        <f t="shared" si="33"/>
        <v>0</v>
      </c>
      <c r="H91" s="167" t="e">
        <f t="shared" si="25"/>
        <v>#DIV/0!</v>
      </c>
      <c r="I91" s="721" t="e">
        <f t="shared" si="34"/>
        <v>#DIV/0!</v>
      </c>
      <c r="J91" s="722"/>
      <c r="K91" s="722"/>
      <c r="L91" s="155" t="e">
        <f t="shared" si="31"/>
        <v>#DIV/0!</v>
      </c>
      <c r="M91" s="733" t="e">
        <f t="shared" si="35"/>
        <v>#DIV/0!</v>
      </c>
      <c r="N91" s="721"/>
      <c r="O91" s="723"/>
    </row>
    <row r="92" spans="1:15" x14ac:dyDescent="0.25">
      <c r="A92" s="291">
        <f t="shared" si="32"/>
        <v>5</v>
      </c>
      <c r="B92" s="329">
        <f t="shared" si="36"/>
        <v>1</v>
      </c>
      <c r="C92" s="332">
        <f t="shared" si="33"/>
        <v>6</v>
      </c>
      <c r="D92" s="328">
        <f t="shared" si="33"/>
        <v>2014</v>
      </c>
      <c r="E92" s="294">
        <f t="shared" si="33"/>
        <v>0</v>
      </c>
      <c r="F92" s="294">
        <f t="shared" si="33"/>
        <v>0</v>
      </c>
      <c r="G92" s="294">
        <f t="shared" si="33"/>
        <v>0</v>
      </c>
      <c r="H92" s="167" t="e">
        <f t="shared" si="25"/>
        <v>#DIV/0!</v>
      </c>
      <c r="I92" s="721" t="e">
        <f t="shared" si="34"/>
        <v>#DIV/0!</v>
      </c>
      <c r="J92" s="722"/>
      <c r="K92" s="722"/>
      <c r="L92" s="155" t="e">
        <f t="shared" si="31"/>
        <v>#DIV/0!</v>
      </c>
      <c r="M92" s="733" t="e">
        <f t="shared" si="35"/>
        <v>#DIV/0!</v>
      </c>
      <c r="N92" s="721"/>
      <c r="O92" s="723"/>
    </row>
    <row r="93" spans="1:15" x14ac:dyDescent="0.25">
      <c r="A93" s="291">
        <f t="shared" si="32"/>
        <v>6</v>
      </c>
      <c r="B93" s="329">
        <f t="shared" si="36"/>
        <v>1</v>
      </c>
      <c r="C93" s="332">
        <f t="shared" si="33"/>
        <v>6</v>
      </c>
      <c r="D93" s="328">
        <f t="shared" si="33"/>
        <v>2014</v>
      </c>
      <c r="E93" s="294">
        <f t="shared" si="33"/>
        <v>0</v>
      </c>
      <c r="F93" s="294">
        <f t="shared" si="33"/>
        <v>0</v>
      </c>
      <c r="G93" s="294">
        <f t="shared" si="33"/>
        <v>0</v>
      </c>
      <c r="H93" s="167" t="e">
        <f t="shared" si="25"/>
        <v>#DIV/0!</v>
      </c>
      <c r="I93" s="721" t="e">
        <f t="shared" si="34"/>
        <v>#DIV/0!</v>
      </c>
      <c r="J93" s="722"/>
      <c r="K93" s="722"/>
      <c r="L93" s="155" t="e">
        <f t="shared" si="31"/>
        <v>#DIV/0!</v>
      </c>
      <c r="M93" s="733" t="e">
        <f t="shared" si="35"/>
        <v>#DIV/0!</v>
      </c>
      <c r="N93" s="721"/>
      <c r="O93" s="723"/>
    </row>
    <row r="94" spans="1:15" x14ac:dyDescent="0.25">
      <c r="A94" s="291">
        <f t="shared" si="32"/>
        <v>7</v>
      </c>
      <c r="B94" s="329">
        <f t="shared" si="36"/>
        <v>1</v>
      </c>
      <c r="C94" s="332">
        <f t="shared" si="33"/>
        <v>6</v>
      </c>
      <c r="D94" s="328">
        <f t="shared" si="33"/>
        <v>2014</v>
      </c>
      <c r="E94" s="294">
        <f t="shared" si="33"/>
        <v>0</v>
      </c>
      <c r="F94" s="294">
        <f t="shared" si="33"/>
        <v>0</v>
      </c>
      <c r="G94" s="294">
        <f t="shared" si="33"/>
        <v>0</v>
      </c>
      <c r="H94" s="167" t="e">
        <f t="shared" si="25"/>
        <v>#DIV/0!</v>
      </c>
      <c r="I94" s="721" t="e">
        <f t="shared" si="34"/>
        <v>#DIV/0!</v>
      </c>
      <c r="J94" s="722"/>
      <c r="K94" s="722"/>
      <c r="L94" s="155" t="e">
        <f t="shared" si="31"/>
        <v>#DIV/0!</v>
      </c>
      <c r="M94" s="733" t="e">
        <f t="shared" si="35"/>
        <v>#DIV/0!</v>
      </c>
      <c r="N94" s="721"/>
      <c r="O94" s="723"/>
    </row>
    <row r="95" spans="1:15" x14ac:dyDescent="0.25">
      <c r="A95" s="291">
        <f t="shared" si="32"/>
        <v>8</v>
      </c>
      <c r="B95" s="329">
        <f t="shared" si="36"/>
        <v>1</v>
      </c>
      <c r="C95" s="332">
        <f t="shared" si="33"/>
        <v>6</v>
      </c>
      <c r="D95" s="328">
        <f t="shared" si="33"/>
        <v>2014</v>
      </c>
      <c r="E95" s="294">
        <f t="shared" si="33"/>
        <v>0</v>
      </c>
      <c r="F95" s="294">
        <f t="shared" si="33"/>
        <v>0</v>
      </c>
      <c r="G95" s="294">
        <f t="shared" si="33"/>
        <v>0</v>
      </c>
      <c r="H95" s="167" t="e">
        <f t="shared" si="25"/>
        <v>#DIV/0!</v>
      </c>
      <c r="I95" s="721" t="e">
        <f t="shared" si="34"/>
        <v>#DIV/0!</v>
      </c>
      <c r="J95" s="722"/>
      <c r="K95" s="722"/>
      <c r="L95" s="155" t="e">
        <f t="shared" si="31"/>
        <v>#DIV/0!</v>
      </c>
      <c r="M95" s="733" t="e">
        <f t="shared" si="35"/>
        <v>#DIV/0!</v>
      </c>
      <c r="N95" s="721"/>
      <c r="O95" s="723"/>
    </row>
    <row r="96" spans="1:15" x14ac:dyDescent="0.25">
      <c r="A96" s="291">
        <f t="shared" si="32"/>
        <v>9</v>
      </c>
      <c r="B96" s="329">
        <f t="shared" si="36"/>
        <v>1</v>
      </c>
      <c r="C96" s="332">
        <f>C62</f>
        <v>6</v>
      </c>
      <c r="D96" s="328">
        <f>D62</f>
        <v>2014</v>
      </c>
      <c r="E96" s="294">
        <f t="shared" ref="E96:G97" si="37">E62</f>
        <v>0</v>
      </c>
      <c r="F96" s="294">
        <f t="shared" si="37"/>
        <v>0</v>
      </c>
      <c r="G96" s="294">
        <f t="shared" si="37"/>
        <v>0</v>
      </c>
      <c r="H96" s="167" t="e">
        <f t="shared" si="25"/>
        <v>#DIV/0!</v>
      </c>
      <c r="I96" s="721" t="e">
        <f t="shared" si="34"/>
        <v>#DIV/0!</v>
      </c>
      <c r="J96" s="722"/>
      <c r="K96" s="722"/>
      <c r="L96" s="155" t="e">
        <f t="shared" si="31"/>
        <v>#DIV/0!</v>
      </c>
      <c r="M96" s="733" t="e">
        <f t="shared" si="35"/>
        <v>#DIV/0!</v>
      </c>
      <c r="N96" s="721"/>
      <c r="O96" s="723"/>
    </row>
    <row r="97" spans="1:15" ht="15.75" thickBot="1" x14ac:dyDescent="0.3">
      <c r="A97" s="333">
        <f t="shared" si="32"/>
        <v>10</v>
      </c>
      <c r="B97" s="329">
        <f t="shared" si="36"/>
        <v>1</v>
      </c>
      <c r="C97" s="332">
        <f>C63</f>
        <v>6</v>
      </c>
      <c r="D97" s="328">
        <f>D63</f>
        <v>2014</v>
      </c>
      <c r="E97" s="294">
        <f>E63</f>
        <v>0</v>
      </c>
      <c r="F97" s="294">
        <f t="shared" si="37"/>
        <v>0</v>
      </c>
      <c r="G97" s="294">
        <f t="shared" si="37"/>
        <v>0</v>
      </c>
      <c r="H97" s="167" t="e">
        <f t="shared" si="25"/>
        <v>#DIV/0!</v>
      </c>
      <c r="I97" s="721" t="e">
        <f t="shared" si="34"/>
        <v>#DIV/0!</v>
      </c>
      <c r="J97" s="722"/>
      <c r="K97" s="722"/>
      <c r="L97" s="155" t="e">
        <f t="shared" si="31"/>
        <v>#DIV/0!</v>
      </c>
      <c r="M97" s="733" t="e">
        <f t="shared" si="35"/>
        <v>#DIV/0!</v>
      </c>
      <c r="N97" s="721"/>
      <c r="O97" s="723"/>
    </row>
    <row r="98" spans="1:15" ht="15.75" thickBot="1" x14ac:dyDescent="0.3">
      <c r="A98" s="379" t="s">
        <v>197</v>
      </c>
      <c r="B98" s="744">
        <f>$K$67</f>
        <v>2015</v>
      </c>
      <c r="C98" s="744"/>
      <c r="D98" s="744"/>
      <c r="E98" s="196"/>
      <c r="F98" s="52"/>
      <c r="G98" s="52"/>
      <c r="H98" s="52"/>
      <c r="I98" s="52"/>
      <c r="J98" s="52"/>
      <c r="K98" s="52"/>
      <c r="L98" s="52"/>
      <c r="M98" s="52"/>
      <c r="N98" s="52"/>
      <c r="O98" s="195"/>
    </row>
    <row r="99" spans="1:15" ht="45.75" thickBot="1" x14ac:dyDescent="0.3">
      <c r="A99" s="336" t="s">
        <v>98</v>
      </c>
      <c r="B99" s="725" t="s">
        <v>99</v>
      </c>
      <c r="C99" s="725"/>
      <c r="D99" s="727"/>
      <c r="E99" s="292" t="s">
        <v>100</v>
      </c>
      <c r="F99" s="164" t="s">
        <v>101</v>
      </c>
      <c r="G99" s="192" t="s">
        <v>102</v>
      </c>
      <c r="H99" s="164" t="s">
        <v>109</v>
      </c>
      <c r="I99" s="724" t="s">
        <v>103</v>
      </c>
      <c r="J99" s="725"/>
      <c r="K99" s="726"/>
      <c r="L99" s="164" t="s">
        <v>109</v>
      </c>
      <c r="M99" s="724" t="s">
        <v>104</v>
      </c>
      <c r="N99" s="725"/>
      <c r="O99" s="727"/>
    </row>
    <row r="100" spans="1:15" ht="15.75" thickBot="1" x14ac:dyDescent="0.3">
      <c r="A100" s="337"/>
      <c r="B100" s="293" t="s">
        <v>105</v>
      </c>
      <c r="C100" s="156" t="s">
        <v>106</v>
      </c>
      <c r="D100" s="342" t="s">
        <v>107</v>
      </c>
      <c r="E100" s="335"/>
      <c r="F100" s="158"/>
      <c r="G100" s="157"/>
      <c r="H100" s="158" t="s">
        <v>110</v>
      </c>
      <c r="I100" s="158">
        <v>1</v>
      </c>
      <c r="J100" s="157">
        <v>1</v>
      </c>
      <c r="K100" s="200">
        <f>K67</f>
        <v>2015</v>
      </c>
      <c r="L100" s="158" t="s">
        <v>66</v>
      </c>
      <c r="M100" s="158">
        <v>31</v>
      </c>
      <c r="N100" s="157">
        <v>12</v>
      </c>
      <c r="O100" s="197">
        <f>K100</f>
        <v>2015</v>
      </c>
    </row>
    <row r="101" spans="1:15" x14ac:dyDescent="0.25">
      <c r="A101" s="338" t="s">
        <v>178</v>
      </c>
      <c r="B101" s="322">
        <v>1</v>
      </c>
      <c r="C101" s="166">
        <v>6</v>
      </c>
      <c r="D101" s="357">
        <f>$K$67</f>
        <v>2015</v>
      </c>
      <c r="E101" s="322">
        <v>250</v>
      </c>
      <c r="F101" s="166">
        <f>'1. Activa en passiva '!M98</f>
        <v>0</v>
      </c>
      <c r="G101" s="166">
        <v>10</v>
      </c>
      <c r="H101" s="348">
        <f>1/G101</f>
        <v>0.1</v>
      </c>
      <c r="I101" s="735">
        <v>0</v>
      </c>
      <c r="J101" s="736"/>
      <c r="K101" s="737"/>
      <c r="L101" s="351">
        <f>(E101-F101)/G101</f>
        <v>25</v>
      </c>
      <c r="M101" s="736">
        <f>E101-L101</f>
        <v>225</v>
      </c>
      <c r="N101" s="736"/>
      <c r="O101" s="738"/>
    </row>
    <row r="102" spans="1:15" x14ac:dyDescent="0.25">
      <c r="A102" s="345" t="s">
        <v>179</v>
      </c>
      <c r="B102" s="320">
        <v>1</v>
      </c>
      <c r="C102" s="324">
        <v>6</v>
      </c>
      <c r="D102" s="356">
        <f>$K$67</f>
        <v>2015</v>
      </c>
      <c r="E102" s="320">
        <v>500</v>
      </c>
      <c r="F102" s="159">
        <f>'1. Activa en passiva '!M99</f>
        <v>0</v>
      </c>
      <c r="G102" s="159">
        <v>15</v>
      </c>
      <c r="H102" s="349">
        <f t="shared" ref="H102:H110" si="38">1/G102</f>
        <v>6.6666666666666666E-2</v>
      </c>
      <c r="I102" s="733">
        <v>0</v>
      </c>
      <c r="J102" s="721"/>
      <c r="K102" s="734"/>
      <c r="L102" s="352">
        <f t="shared" ref="L102:L110" si="39">(E102-F102)/G102</f>
        <v>33.333333333333336</v>
      </c>
      <c r="M102" s="721">
        <f t="shared" ref="M102:M110" si="40">E102-L102</f>
        <v>466.66666666666669</v>
      </c>
      <c r="N102" s="721"/>
      <c r="O102" s="723"/>
    </row>
    <row r="103" spans="1:15" x14ac:dyDescent="0.25">
      <c r="A103" s="344" t="s">
        <v>180</v>
      </c>
      <c r="B103" s="320">
        <v>1</v>
      </c>
      <c r="C103" s="324">
        <v>6</v>
      </c>
      <c r="D103" s="356">
        <f t="shared" ref="D103:D109" si="41">$K$67</f>
        <v>2015</v>
      </c>
      <c r="E103" s="346">
        <v>750</v>
      </c>
      <c r="F103" s="159">
        <f>'1. Activa en passiva '!M100</f>
        <v>0</v>
      </c>
      <c r="G103" s="159">
        <v>8</v>
      </c>
      <c r="H103" s="349">
        <f t="shared" si="38"/>
        <v>0.125</v>
      </c>
      <c r="I103" s="733">
        <v>0</v>
      </c>
      <c r="J103" s="721"/>
      <c r="K103" s="734"/>
      <c r="L103" s="352">
        <f t="shared" si="39"/>
        <v>93.75</v>
      </c>
      <c r="M103" s="721">
        <f t="shared" si="40"/>
        <v>656.25</v>
      </c>
      <c r="N103" s="721"/>
      <c r="O103" s="723"/>
    </row>
    <row r="104" spans="1:15" x14ac:dyDescent="0.25">
      <c r="A104" s="345" t="s">
        <v>181</v>
      </c>
      <c r="B104" s="320">
        <v>1</v>
      </c>
      <c r="C104" s="324">
        <v>6</v>
      </c>
      <c r="D104" s="356">
        <f t="shared" si="41"/>
        <v>2015</v>
      </c>
      <c r="E104" s="343">
        <v>1000</v>
      </c>
      <c r="F104" s="159">
        <f>'1. Activa en passiva '!M101</f>
        <v>0</v>
      </c>
      <c r="G104" s="159">
        <v>4</v>
      </c>
      <c r="H104" s="349">
        <f t="shared" si="38"/>
        <v>0.25</v>
      </c>
      <c r="I104" s="733">
        <v>0</v>
      </c>
      <c r="J104" s="721"/>
      <c r="K104" s="734"/>
      <c r="L104" s="352">
        <f t="shared" si="39"/>
        <v>250</v>
      </c>
      <c r="M104" s="721">
        <f t="shared" si="40"/>
        <v>750</v>
      </c>
      <c r="N104" s="721"/>
      <c r="O104" s="723"/>
    </row>
    <row r="105" spans="1:15" x14ac:dyDescent="0.25">
      <c r="A105" s="344" t="s">
        <v>182</v>
      </c>
      <c r="B105" s="320">
        <v>1</v>
      </c>
      <c r="C105" s="324">
        <v>6</v>
      </c>
      <c r="D105" s="356">
        <f t="shared" si="41"/>
        <v>2015</v>
      </c>
      <c r="E105" s="320">
        <v>1250</v>
      </c>
      <c r="F105" s="159">
        <f>'1. Activa en passiva '!M102</f>
        <v>0</v>
      </c>
      <c r="G105" s="159">
        <v>6</v>
      </c>
      <c r="H105" s="349">
        <f t="shared" si="38"/>
        <v>0.16666666666666666</v>
      </c>
      <c r="I105" s="733">
        <v>0</v>
      </c>
      <c r="J105" s="721"/>
      <c r="K105" s="734"/>
      <c r="L105" s="352">
        <f t="shared" si="39"/>
        <v>208.33333333333334</v>
      </c>
      <c r="M105" s="721">
        <f t="shared" si="40"/>
        <v>1041.6666666666667</v>
      </c>
      <c r="N105" s="721"/>
      <c r="O105" s="723"/>
    </row>
    <row r="106" spans="1:15" x14ac:dyDescent="0.25">
      <c r="A106" s="345" t="s">
        <v>183</v>
      </c>
      <c r="B106" s="320">
        <v>1</v>
      </c>
      <c r="C106" s="324">
        <v>6</v>
      </c>
      <c r="D106" s="356">
        <f t="shared" si="41"/>
        <v>2015</v>
      </c>
      <c r="E106" s="346">
        <v>1500</v>
      </c>
      <c r="F106" s="159">
        <f>'1. Activa en passiva '!M103</f>
        <v>0</v>
      </c>
      <c r="G106" s="159">
        <v>5</v>
      </c>
      <c r="H106" s="349">
        <f t="shared" si="38"/>
        <v>0.2</v>
      </c>
      <c r="I106" s="733">
        <v>0</v>
      </c>
      <c r="J106" s="721"/>
      <c r="K106" s="734"/>
      <c r="L106" s="352">
        <f t="shared" si="39"/>
        <v>300</v>
      </c>
      <c r="M106" s="721">
        <f t="shared" si="40"/>
        <v>1200</v>
      </c>
      <c r="N106" s="721"/>
      <c r="O106" s="723"/>
    </row>
    <row r="107" spans="1:15" x14ac:dyDescent="0.25">
      <c r="A107" s="344" t="s">
        <v>184</v>
      </c>
      <c r="B107" s="320">
        <v>1</v>
      </c>
      <c r="C107" s="324">
        <v>6</v>
      </c>
      <c r="D107" s="356">
        <f t="shared" si="41"/>
        <v>2015</v>
      </c>
      <c r="E107" s="343">
        <v>1750</v>
      </c>
      <c r="F107" s="159">
        <f>'1. Activa en passiva '!M104</f>
        <v>0</v>
      </c>
      <c r="G107" s="159">
        <v>5</v>
      </c>
      <c r="H107" s="349">
        <f t="shared" si="38"/>
        <v>0.2</v>
      </c>
      <c r="I107" s="733">
        <v>0</v>
      </c>
      <c r="J107" s="721"/>
      <c r="K107" s="734"/>
      <c r="L107" s="352">
        <f t="shared" si="39"/>
        <v>350</v>
      </c>
      <c r="M107" s="721">
        <f t="shared" si="40"/>
        <v>1400</v>
      </c>
      <c r="N107" s="721"/>
      <c r="O107" s="723"/>
    </row>
    <row r="108" spans="1:15" x14ac:dyDescent="0.25">
      <c r="A108" s="345" t="s">
        <v>185</v>
      </c>
      <c r="B108" s="320">
        <v>1</v>
      </c>
      <c r="C108" s="324">
        <v>6</v>
      </c>
      <c r="D108" s="356">
        <f t="shared" si="41"/>
        <v>2015</v>
      </c>
      <c r="E108" s="320">
        <v>2000</v>
      </c>
      <c r="F108" s="159">
        <f>'1. Activa en passiva '!M105</f>
        <v>0</v>
      </c>
      <c r="G108" s="159">
        <v>5</v>
      </c>
      <c r="H108" s="349">
        <f t="shared" si="38"/>
        <v>0.2</v>
      </c>
      <c r="I108" s="733">
        <v>0</v>
      </c>
      <c r="J108" s="722"/>
      <c r="K108" s="743"/>
      <c r="L108" s="352">
        <f t="shared" si="39"/>
        <v>400</v>
      </c>
      <c r="M108" s="721">
        <f t="shared" si="40"/>
        <v>1600</v>
      </c>
      <c r="N108" s="721"/>
      <c r="O108" s="723"/>
    </row>
    <row r="109" spans="1:15" x14ac:dyDescent="0.25">
      <c r="A109" s="344" t="s">
        <v>186</v>
      </c>
      <c r="B109" s="320">
        <v>1</v>
      </c>
      <c r="C109" s="324">
        <v>6</v>
      </c>
      <c r="D109" s="356">
        <f t="shared" si="41"/>
        <v>2015</v>
      </c>
      <c r="E109" s="319">
        <v>2250</v>
      </c>
      <c r="F109" s="159">
        <f>'1. Activa en passiva '!M106</f>
        <v>0</v>
      </c>
      <c r="G109" s="159">
        <v>5</v>
      </c>
      <c r="H109" s="349">
        <f t="shared" si="38"/>
        <v>0.2</v>
      </c>
      <c r="I109" s="733">
        <v>0</v>
      </c>
      <c r="J109" s="722"/>
      <c r="K109" s="743"/>
      <c r="L109" s="352">
        <f t="shared" si="39"/>
        <v>450</v>
      </c>
      <c r="M109" s="721">
        <f t="shared" si="40"/>
        <v>1800</v>
      </c>
      <c r="N109" s="721"/>
      <c r="O109" s="723"/>
    </row>
    <row r="110" spans="1:15" ht="15.75" thickBot="1" x14ac:dyDescent="0.3">
      <c r="A110" s="334" t="s">
        <v>187</v>
      </c>
      <c r="B110" s="323">
        <v>1</v>
      </c>
      <c r="C110" s="323">
        <v>6</v>
      </c>
      <c r="D110" s="355">
        <f>$K$67</f>
        <v>2015</v>
      </c>
      <c r="E110" s="347">
        <v>2500</v>
      </c>
      <c r="F110" s="162">
        <f>'1. Activa en passiva '!M107</f>
        <v>0</v>
      </c>
      <c r="G110" s="162">
        <v>5</v>
      </c>
      <c r="H110" s="350">
        <f t="shared" si="38"/>
        <v>0.2</v>
      </c>
      <c r="I110" s="728">
        <v>0</v>
      </c>
      <c r="J110" s="729"/>
      <c r="K110" s="730"/>
      <c r="L110" s="353">
        <f t="shared" si="39"/>
        <v>500</v>
      </c>
      <c r="M110" s="731">
        <f t="shared" si="40"/>
        <v>2000</v>
      </c>
      <c r="N110" s="731"/>
      <c r="O110" s="732"/>
    </row>
    <row r="111" spans="1:15" ht="15.75" thickBot="1" x14ac:dyDescent="0.3"/>
    <row r="112" spans="1:15" ht="15.75" thickBot="1" x14ac:dyDescent="0.3">
      <c r="A112" s="196" t="s">
        <v>5</v>
      </c>
      <c r="B112" s="199">
        <f>B65+1</f>
        <v>2016</v>
      </c>
      <c r="C112" s="165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93"/>
    </row>
    <row r="113" spans="1:15" ht="45.75" thickBot="1" x14ac:dyDescent="0.3">
      <c r="A113" s="336" t="s">
        <v>98</v>
      </c>
      <c r="B113" s="725" t="s">
        <v>99</v>
      </c>
      <c r="C113" s="725"/>
      <c r="D113" s="727"/>
      <c r="E113" s="292" t="s">
        <v>100</v>
      </c>
      <c r="F113" s="164" t="s">
        <v>101</v>
      </c>
      <c r="G113" s="192" t="s">
        <v>102</v>
      </c>
      <c r="H113" s="164" t="s">
        <v>109</v>
      </c>
      <c r="I113" s="725" t="s">
        <v>103</v>
      </c>
      <c r="J113" s="725"/>
      <c r="K113" s="725"/>
      <c r="L113" s="164" t="s">
        <v>109</v>
      </c>
      <c r="M113" s="725" t="s">
        <v>104</v>
      </c>
      <c r="N113" s="725"/>
      <c r="O113" s="727"/>
    </row>
    <row r="114" spans="1:15" ht="15.75" thickBot="1" x14ac:dyDescent="0.3">
      <c r="A114" s="337"/>
      <c r="B114" s="330" t="s">
        <v>105</v>
      </c>
      <c r="C114" s="330" t="s">
        <v>106</v>
      </c>
      <c r="D114" s="191" t="s">
        <v>107</v>
      </c>
      <c r="E114" s="335"/>
      <c r="F114" s="158"/>
      <c r="G114" s="157"/>
      <c r="H114" s="158" t="s">
        <v>110</v>
      </c>
      <c r="I114" s="158">
        <v>1</v>
      </c>
      <c r="J114" s="157">
        <v>1</v>
      </c>
      <c r="K114" s="200">
        <f>B112</f>
        <v>2016</v>
      </c>
      <c r="L114" s="158" t="s">
        <v>66</v>
      </c>
      <c r="M114" s="158">
        <v>31</v>
      </c>
      <c r="N114" s="157">
        <v>12</v>
      </c>
      <c r="O114" s="197">
        <f>K114</f>
        <v>2016</v>
      </c>
    </row>
    <row r="115" spans="1:15" x14ac:dyDescent="0.25">
      <c r="A115" s="294">
        <f t="shared" ref="A115:G115" si="42">A68</f>
        <v>0</v>
      </c>
      <c r="B115" s="294">
        <f t="shared" si="42"/>
        <v>0</v>
      </c>
      <c r="C115" s="294">
        <f t="shared" si="42"/>
        <v>1</v>
      </c>
      <c r="D115" s="294">
        <f t="shared" si="42"/>
        <v>2010</v>
      </c>
      <c r="E115" s="294">
        <f t="shared" si="42"/>
        <v>0</v>
      </c>
      <c r="F115" s="294">
        <f t="shared" si="42"/>
        <v>0</v>
      </c>
      <c r="G115" s="294">
        <f t="shared" si="42"/>
        <v>0</v>
      </c>
      <c r="H115" s="167" t="e">
        <f>1/G115</f>
        <v>#DIV/0!</v>
      </c>
      <c r="I115" s="721" t="e">
        <f>M68</f>
        <v>#DIV/0!</v>
      </c>
      <c r="J115" s="722"/>
      <c r="K115" s="722"/>
      <c r="L115" s="155" t="e">
        <f t="shared" ref="L115:L134" si="43">(E115-F115)/G115</f>
        <v>#DIV/0!</v>
      </c>
      <c r="M115" s="721" t="e">
        <f>I115-L115</f>
        <v>#DIV/0!</v>
      </c>
      <c r="N115" s="721"/>
      <c r="O115" s="723"/>
    </row>
    <row r="116" spans="1:15" x14ac:dyDescent="0.25">
      <c r="A116" s="294">
        <f t="shared" ref="A116:G116" si="44">A69</f>
        <v>0</v>
      </c>
      <c r="B116" s="294">
        <f t="shared" si="44"/>
        <v>0</v>
      </c>
      <c r="C116" s="294">
        <f t="shared" si="44"/>
        <v>6</v>
      </c>
      <c r="D116" s="294">
        <f t="shared" si="44"/>
        <v>2010</v>
      </c>
      <c r="E116" s="294">
        <f t="shared" si="44"/>
        <v>0</v>
      </c>
      <c r="F116" s="294">
        <f t="shared" si="44"/>
        <v>0</v>
      </c>
      <c r="G116" s="294">
        <f t="shared" si="44"/>
        <v>0</v>
      </c>
      <c r="H116" s="167" t="e">
        <f t="shared" ref="H116:H134" si="45">1/G116</f>
        <v>#DIV/0!</v>
      </c>
      <c r="I116" s="721" t="e">
        <f t="shared" ref="I116:I144" si="46">M69</f>
        <v>#DIV/0!</v>
      </c>
      <c r="J116" s="722"/>
      <c r="K116" s="722"/>
      <c r="L116" s="155" t="e">
        <f t="shared" si="43"/>
        <v>#DIV/0!</v>
      </c>
      <c r="M116" s="721" t="e">
        <f t="shared" ref="M116:M124" si="47">I116-L116</f>
        <v>#DIV/0!</v>
      </c>
      <c r="N116" s="721"/>
      <c r="O116" s="723"/>
    </row>
    <row r="117" spans="1:15" x14ac:dyDescent="0.25">
      <c r="A117" s="294">
        <f t="shared" ref="A117:G117" si="48">A70</f>
        <v>0</v>
      </c>
      <c r="B117" s="294">
        <f t="shared" si="48"/>
        <v>0</v>
      </c>
      <c r="C117" s="294">
        <f t="shared" si="48"/>
        <v>6</v>
      </c>
      <c r="D117" s="294">
        <f t="shared" si="48"/>
        <v>2010</v>
      </c>
      <c r="E117" s="294">
        <f t="shared" si="48"/>
        <v>0</v>
      </c>
      <c r="F117" s="294">
        <f t="shared" si="48"/>
        <v>0</v>
      </c>
      <c r="G117" s="294">
        <f t="shared" si="48"/>
        <v>0</v>
      </c>
      <c r="H117" s="167" t="e">
        <f t="shared" si="45"/>
        <v>#DIV/0!</v>
      </c>
      <c r="I117" s="721" t="e">
        <f t="shared" si="46"/>
        <v>#DIV/0!</v>
      </c>
      <c r="J117" s="722"/>
      <c r="K117" s="722"/>
      <c r="L117" s="155" t="e">
        <f t="shared" si="43"/>
        <v>#DIV/0!</v>
      </c>
      <c r="M117" s="721" t="e">
        <f t="shared" si="47"/>
        <v>#DIV/0!</v>
      </c>
      <c r="N117" s="721"/>
      <c r="O117" s="723"/>
    </row>
    <row r="118" spans="1:15" x14ac:dyDescent="0.25">
      <c r="A118" s="294">
        <f t="shared" ref="A118:G118" si="49">A71</f>
        <v>0</v>
      </c>
      <c r="B118" s="294">
        <f t="shared" si="49"/>
        <v>0</v>
      </c>
      <c r="C118" s="294">
        <f t="shared" si="49"/>
        <v>6</v>
      </c>
      <c r="D118" s="294">
        <f t="shared" si="49"/>
        <v>2010</v>
      </c>
      <c r="E118" s="294">
        <f t="shared" si="49"/>
        <v>0</v>
      </c>
      <c r="F118" s="294">
        <f t="shared" si="49"/>
        <v>0</v>
      </c>
      <c r="G118" s="294">
        <f t="shared" si="49"/>
        <v>0</v>
      </c>
      <c r="H118" s="167" t="e">
        <f t="shared" si="45"/>
        <v>#DIV/0!</v>
      </c>
      <c r="I118" s="721" t="e">
        <f t="shared" si="46"/>
        <v>#DIV/0!</v>
      </c>
      <c r="J118" s="722"/>
      <c r="K118" s="722"/>
      <c r="L118" s="155" t="e">
        <f t="shared" si="43"/>
        <v>#DIV/0!</v>
      </c>
      <c r="M118" s="721" t="e">
        <f t="shared" si="47"/>
        <v>#DIV/0!</v>
      </c>
      <c r="N118" s="721"/>
      <c r="O118" s="723"/>
    </row>
    <row r="119" spans="1:15" x14ac:dyDescent="0.25">
      <c r="A119" s="294">
        <f t="shared" ref="A119:G119" si="50">A72</f>
        <v>0</v>
      </c>
      <c r="B119" s="294">
        <f t="shared" si="50"/>
        <v>0</v>
      </c>
      <c r="C119" s="294">
        <f t="shared" si="50"/>
        <v>6</v>
      </c>
      <c r="D119" s="294">
        <f t="shared" si="50"/>
        <v>2010</v>
      </c>
      <c r="E119" s="294">
        <f t="shared" si="50"/>
        <v>0</v>
      </c>
      <c r="F119" s="294">
        <f t="shared" si="50"/>
        <v>0</v>
      </c>
      <c r="G119" s="294">
        <f t="shared" si="50"/>
        <v>0</v>
      </c>
      <c r="H119" s="167" t="e">
        <f t="shared" si="45"/>
        <v>#DIV/0!</v>
      </c>
      <c r="I119" s="721" t="e">
        <f t="shared" si="46"/>
        <v>#DIV/0!</v>
      </c>
      <c r="J119" s="722"/>
      <c r="K119" s="722"/>
      <c r="L119" s="155" t="e">
        <f t="shared" si="43"/>
        <v>#DIV/0!</v>
      </c>
      <c r="M119" s="721" t="e">
        <f t="shared" si="47"/>
        <v>#DIV/0!</v>
      </c>
      <c r="N119" s="721"/>
      <c r="O119" s="723"/>
    </row>
    <row r="120" spans="1:15" x14ac:dyDescent="0.25">
      <c r="A120" s="294">
        <f t="shared" ref="A120:G120" si="51">A73</f>
        <v>0</v>
      </c>
      <c r="B120" s="294">
        <f t="shared" si="51"/>
        <v>0</v>
      </c>
      <c r="C120" s="294">
        <f t="shared" si="51"/>
        <v>6</v>
      </c>
      <c r="D120" s="294">
        <f t="shared" si="51"/>
        <v>2010</v>
      </c>
      <c r="E120" s="294">
        <f t="shared" si="51"/>
        <v>0</v>
      </c>
      <c r="F120" s="294">
        <f t="shared" si="51"/>
        <v>0</v>
      </c>
      <c r="G120" s="294">
        <f t="shared" si="51"/>
        <v>0</v>
      </c>
      <c r="H120" s="167" t="e">
        <f t="shared" si="45"/>
        <v>#DIV/0!</v>
      </c>
      <c r="I120" s="721" t="e">
        <f t="shared" si="46"/>
        <v>#DIV/0!</v>
      </c>
      <c r="J120" s="722"/>
      <c r="K120" s="722"/>
      <c r="L120" s="155" t="e">
        <f t="shared" si="43"/>
        <v>#DIV/0!</v>
      </c>
      <c r="M120" s="721" t="e">
        <f t="shared" si="47"/>
        <v>#DIV/0!</v>
      </c>
      <c r="N120" s="721"/>
      <c r="O120" s="723"/>
    </row>
    <row r="121" spans="1:15" x14ac:dyDescent="0.25">
      <c r="A121" s="294">
        <f t="shared" ref="A121:G121" si="52">A74</f>
        <v>0</v>
      </c>
      <c r="B121" s="294">
        <f t="shared" si="52"/>
        <v>0</v>
      </c>
      <c r="C121" s="294">
        <f t="shared" si="52"/>
        <v>6</v>
      </c>
      <c r="D121" s="294">
        <f t="shared" si="52"/>
        <v>2010</v>
      </c>
      <c r="E121" s="294">
        <f t="shared" si="52"/>
        <v>0</v>
      </c>
      <c r="F121" s="294">
        <f t="shared" si="52"/>
        <v>0</v>
      </c>
      <c r="G121" s="294">
        <f t="shared" si="52"/>
        <v>0</v>
      </c>
      <c r="H121" s="167" t="e">
        <f t="shared" si="45"/>
        <v>#DIV/0!</v>
      </c>
      <c r="I121" s="721" t="e">
        <f t="shared" si="46"/>
        <v>#DIV/0!</v>
      </c>
      <c r="J121" s="722"/>
      <c r="K121" s="722"/>
      <c r="L121" s="155" t="e">
        <f t="shared" si="43"/>
        <v>#DIV/0!</v>
      </c>
      <c r="M121" s="721" t="e">
        <f t="shared" si="47"/>
        <v>#DIV/0!</v>
      </c>
      <c r="N121" s="721"/>
      <c r="O121" s="723"/>
    </row>
    <row r="122" spans="1:15" x14ac:dyDescent="0.25">
      <c r="A122" s="294">
        <f t="shared" ref="A122:G122" si="53">A75</f>
        <v>0</v>
      </c>
      <c r="B122" s="294">
        <f t="shared" si="53"/>
        <v>0</v>
      </c>
      <c r="C122" s="294">
        <f t="shared" si="53"/>
        <v>6</v>
      </c>
      <c r="D122" s="294">
        <f t="shared" si="53"/>
        <v>2010</v>
      </c>
      <c r="E122" s="294">
        <f t="shared" si="53"/>
        <v>0</v>
      </c>
      <c r="F122" s="294">
        <f t="shared" si="53"/>
        <v>0</v>
      </c>
      <c r="G122" s="294">
        <f t="shared" si="53"/>
        <v>0</v>
      </c>
      <c r="H122" s="167" t="e">
        <f t="shared" si="45"/>
        <v>#DIV/0!</v>
      </c>
      <c r="I122" s="721" t="e">
        <f t="shared" si="46"/>
        <v>#DIV/0!</v>
      </c>
      <c r="J122" s="722"/>
      <c r="K122" s="722"/>
      <c r="L122" s="155" t="e">
        <f t="shared" si="43"/>
        <v>#DIV/0!</v>
      </c>
      <c r="M122" s="721" t="e">
        <f t="shared" si="47"/>
        <v>#DIV/0!</v>
      </c>
      <c r="N122" s="721"/>
      <c r="O122" s="723"/>
    </row>
    <row r="123" spans="1:15" x14ac:dyDescent="0.25">
      <c r="A123" s="294">
        <f t="shared" ref="A123:G123" si="54">A76</f>
        <v>0</v>
      </c>
      <c r="B123" s="294">
        <f t="shared" si="54"/>
        <v>0</v>
      </c>
      <c r="C123" s="294">
        <f t="shared" si="54"/>
        <v>6</v>
      </c>
      <c r="D123" s="294">
        <f t="shared" si="54"/>
        <v>2010</v>
      </c>
      <c r="E123" s="294">
        <f t="shared" si="54"/>
        <v>0</v>
      </c>
      <c r="F123" s="294">
        <f t="shared" si="54"/>
        <v>0</v>
      </c>
      <c r="G123" s="294">
        <f t="shared" si="54"/>
        <v>0</v>
      </c>
      <c r="H123" s="167" t="e">
        <f t="shared" si="45"/>
        <v>#DIV/0!</v>
      </c>
      <c r="I123" s="721" t="e">
        <f t="shared" si="46"/>
        <v>#DIV/0!</v>
      </c>
      <c r="J123" s="722"/>
      <c r="K123" s="722"/>
      <c r="L123" s="155" t="e">
        <f t="shared" si="43"/>
        <v>#DIV/0!</v>
      </c>
      <c r="M123" s="721" t="e">
        <f t="shared" si="47"/>
        <v>#DIV/0!</v>
      </c>
      <c r="N123" s="721"/>
      <c r="O123" s="723"/>
    </row>
    <row r="124" spans="1:15" x14ac:dyDescent="0.25">
      <c r="A124" s="294">
        <f t="shared" ref="A124:G124" si="55">A77</f>
        <v>0</v>
      </c>
      <c r="B124" s="294">
        <f t="shared" si="55"/>
        <v>0</v>
      </c>
      <c r="C124" s="294">
        <f t="shared" si="55"/>
        <v>6</v>
      </c>
      <c r="D124" s="294">
        <f t="shared" si="55"/>
        <v>2010</v>
      </c>
      <c r="E124" s="294">
        <f t="shared" si="55"/>
        <v>0</v>
      </c>
      <c r="F124" s="294">
        <f t="shared" si="55"/>
        <v>0</v>
      </c>
      <c r="G124" s="294">
        <f t="shared" si="55"/>
        <v>0</v>
      </c>
      <c r="H124" s="167" t="e">
        <f t="shared" si="45"/>
        <v>#DIV/0!</v>
      </c>
      <c r="I124" s="721" t="e">
        <f t="shared" si="46"/>
        <v>#DIV/0!</v>
      </c>
      <c r="J124" s="722"/>
      <c r="K124" s="722"/>
      <c r="L124" s="155" t="e">
        <f t="shared" si="43"/>
        <v>#DIV/0!</v>
      </c>
      <c r="M124" s="733" t="e">
        <f t="shared" si="47"/>
        <v>#DIV/0!</v>
      </c>
      <c r="N124" s="721"/>
      <c r="O124" s="723"/>
    </row>
    <row r="125" spans="1:15" x14ac:dyDescent="0.25">
      <c r="A125" s="294">
        <f t="shared" ref="A125:G125" si="56">A78</f>
        <v>0</v>
      </c>
      <c r="B125" s="294">
        <f t="shared" si="56"/>
        <v>0</v>
      </c>
      <c r="C125" s="294">
        <f t="shared" si="56"/>
        <v>0</v>
      </c>
      <c r="D125" s="294">
        <f t="shared" si="56"/>
        <v>2013</v>
      </c>
      <c r="E125" s="294">
        <f t="shared" si="56"/>
        <v>0</v>
      </c>
      <c r="F125" s="294">
        <f t="shared" si="56"/>
        <v>0</v>
      </c>
      <c r="G125" s="294">
        <f t="shared" si="56"/>
        <v>0</v>
      </c>
      <c r="H125" s="167" t="e">
        <f t="shared" si="45"/>
        <v>#DIV/0!</v>
      </c>
      <c r="I125" s="721" t="e">
        <f t="shared" si="46"/>
        <v>#DIV/0!</v>
      </c>
      <c r="J125" s="722"/>
      <c r="K125" s="722"/>
      <c r="L125" s="155" t="e">
        <f t="shared" si="43"/>
        <v>#DIV/0!</v>
      </c>
      <c r="M125" s="733" t="e">
        <f t="shared" ref="M125:M135" si="57">I125-L125</f>
        <v>#DIV/0!</v>
      </c>
      <c r="N125" s="721"/>
      <c r="O125" s="723"/>
    </row>
    <row r="126" spans="1:15" x14ac:dyDescent="0.25">
      <c r="A126" s="294">
        <f t="shared" ref="A126:G126" si="58">A79</f>
        <v>0</v>
      </c>
      <c r="B126" s="294">
        <f t="shared" si="58"/>
        <v>0</v>
      </c>
      <c r="C126" s="294">
        <f t="shared" si="58"/>
        <v>0</v>
      </c>
      <c r="D126" s="294">
        <f t="shared" si="58"/>
        <v>2013</v>
      </c>
      <c r="E126" s="294">
        <f t="shared" si="58"/>
        <v>0</v>
      </c>
      <c r="F126" s="294">
        <f t="shared" si="58"/>
        <v>0</v>
      </c>
      <c r="G126" s="294">
        <f t="shared" si="58"/>
        <v>0</v>
      </c>
      <c r="H126" s="167" t="e">
        <f t="shared" si="45"/>
        <v>#DIV/0!</v>
      </c>
      <c r="I126" s="721" t="e">
        <f t="shared" si="46"/>
        <v>#DIV/0!</v>
      </c>
      <c r="J126" s="722"/>
      <c r="K126" s="722"/>
      <c r="L126" s="155" t="e">
        <f t="shared" si="43"/>
        <v>#DIV/0!</v>
      </c>
      <c r="M126" s="733" t="e">
        <f t="shared" si="57"/>
        <v>#DIV/0!</v>
      </c>
      <c r="N126" s="721"/>
      <c r="O126" s="723"/>
    </row>
    <row r="127" spans="1:15" x14ac:dyDescent="0.25">
      <c r="A127" s="294">
        <f t="shared" ref="A127:G127" si="59">A80</f>
        <v>0</v>
      </c>
      <c r="B127" s="294">
        <f t="shared" si="59"/>
        <v>0</v>
      </c>
      <c r="C127" s="294">
        <f t="shared" si="59"/>
        <v>0</v>
      </c>
      <c r="D127" s="294">
        <f t="shared" si="59"/>
        <v>2013</v>
      </c>
      <c r="E127" s="294">
        <f t="shared" si="59"/>
        <v>0</v>
      </c>
      <c r="F127" s="294">
        <f t="shared" si="59"/>
        <v>0</v>
      </c>
      <c r="G127" s="294">
        <f t="shared" si="59"/>
        <v>0</v>
      </c>
      <c r="H127" s="167" t="e">
        <f t="shared" si="45"/>
        <v>#DIV/0!</v>
      </c>
      <c r="I127" s="721" t="e">
        <f t="shared" si="46"/>
        <v>#DIV/0!</v>
      </c>
      <c r="J127" s="722"/>
      <c r="K127" s="722"/>
      <c r="L127" s="155" t="e">
        <f t="shared" si="43"/>
        <v>#DIV/0!</v>
      </c>
      <c r="M127" s="733" t="e">
        <f t="shared" si="57"/>
        <v>#DIV/0!</v>
      </c>
      <c r="N127" s="721"/>
      <c r="O127" s="723"/>
    </row>
    <row r="128" spans="1:15" x14ac:dyDescent="0.25">
      <c r="A128" s="294">
        <f t="shared" ref="A128:G128" si="60">A81</f>
        <v>0</v>
      </c>
      <c r="B128" s="294">
        <f t="shared" si="60"/>
        <v>0</v>
      </c>
      <c r="C128" s="294">
        <f t="shared" si="60"/>
        <v>0</v>
      </c>
      <c r="D128" s="294">
        <f t="shared" si="60"/>
        <v>2013</v>
      </c>
      <c r="E128" s="294">
        <f t="shared" si="60"/>
        <v>0</v>
      </c>
      <c r="F128" s="294">
        <f t="shared" si="60"/>
        <v>0</v>
      </c>
      <c r="G128" s="294">
        <f t="shared" si="60"/>
        <v>0</v>
      </c>
      <c r="H128" s="167" t="e">
        <f t="shared" si="45"/>
        <v>#DIV/0!</v>
      </c>
      <c r="I128" s="721" t="e">
        <f t="shared" si="46"/>
        <v>#DIV/0!</v>
      </c>
      <c r="J128" s="722"/>
      <c r="K128" s="722"/>
      <c r="L128" s="155" t="e">
        <f t="shared" si="43"/>
        <v>#DIV/0!</v>
      </c>
      <c r="M128" s="733" t="e">
        <f t="shared" si="57"/>
        <v>#DIV/0!</v>
      </c>
      <c r="N128" s="721"/>
      <c r="O128" s="723"/>
    </row>
    <row r="129" spans="1:15" x14ac:dyDescent="0.25">
      <c r="A129" s="294">
        <f t="shared" ref="A129:G129" si="61">A82</f>
        <v>0</v>
      </c>
      <c r="B129" s="294">
        <f t="shared" si="61"/>
        <v>0</v>
      </c>
      <c r="C129" s="294">
        <f t="shared" si="61"/>
        <v>0</v>
      </c>
      <c r="D129" s="294">
        <f t="shared" si="61"/>
        <v>2013</v>
      </c>
      <c r="E129" s="294">
        <f t="shared" si="61"/>
        <v>0</v>
      </c>
      <c r="F129" s="294">
        <f t="shared" si="61"/>
        <v>0</v>
      </c>
      <c r="G129" s="294">
        <f t="shared" si="61"/>
        <v>0</v>
      </c>
      <c r="H129" s="167" t="e">
        <f t="shared" si="45"/>
        <v>#DIV/0!</v>
      </c>
      <c r="I129" s="721" t="e">
        <f t="shared" si="46"/>
        <v>#DIV/0!</v>
      </c>
      <c r="J129" s="722"/>
      <c r="K129" s="722"/>
      <c r="L129" s="155" t="e">
        <f t="shared" si="43"/>
        <v>#DIV/0!</v>
      </c>
      <c r="M129" s="733" t="e">
        <f t="shared" si="57"/>
        <v>#DIV/0!</v>
      </c>
      <c r="N129" s="721"/>
      <c r="O129" s="723"/>
    </row>
    <row r="130" spans="1:15" x14ac:dyDescent="0.25">
      <c r="A130" s="294">
        <f t="shared" ref="A130:G130" si="62">A83</f>
        <v>0</v>
      </c>
      <c r="B130" s="294">
        <f t="shared" si="62"/>
        <v>0</v>
      </c>
      <c r="C130" s="294">
        <f t="shared" si="62"/>
        <v>0</v>
      </c>
      <c r="D130" s="294">
        <f t="shared" si="62"/>
        <v>2013</v>
      </c>
      <c r="E130" s="294">
        <f t="shared" si="62"/>
        <v>0</v>
      </c>
      <c r="F130" s="294">
        <f t="shared" si="62"/>
        <v>0</v>
      </c>
      <c r="G130" s="294">
        <f t="shared" si="62"/>
        <v>0</v>
      </c>
      <c r="H130" s="167" t="e">
        <f t="shared" si="45"/>
        <v>#DIV/0!</v>
      </c>
      <c r="I130" s="721" t="e">
        <f t="shared" si="46"/>
        <v>#DIV/0!</v>
      </c>
      <c r="J130" s="722"/>
      <c r="K130" s="722"/>
      <c r="L130" s="155" t="e">
        <f t="shared" si="43"/>
        <v>#DIV/0!</v>
      </c>
      <c r="M130" s="733" t="e">
        <f t="shared" si="57"/>
        <v>#DIV/0!</v>
      </c>
      <c r="N130" s="721"/>
      <c r="O130" s="723"/>
    </row>
    <row r="131" spans="1:15" x14ac:dyDescent="0.25">
      <c r="A131" s="294">
        <f t="shared" ref="A131:G131" si="63">A84</f>
        <v>0</v>
      </c>
      <c r="B131" s="294">
        <f t="shared" si="63"/>
        <v>0</v>
      </c>
      <c r="C131" s="294">
        <f t="shared" si="63"/>
        <v>0</v>
      </c>
      <c r="D131" s="294">
        <f t="shared" si="63"/>
        <v>2013</v>
      </c>
      <c r="E131" s="294">
        <f t="shared" si="63"/>
        <v>0</v>
      </c>
      <c r="F131" s="294">
        <f t="shared" si="63"/>
        <v>0</v>
      </c>
      <c r="G131" s="294">
        <f t="shared" si="63"/>
        <v>0</v>
      </c>
      <c r="H131" s="167" t="e">
        <f t="shared" si="45"/>
        <v>#DIV/0!</v>
      </c>
      <c r="I131" s="721" t="e">
        <f t="shared" si="46"/>
        <v>#DIV/0!</v>
      </c>
      <c r="J131" s="722"/>
      <c r="K131" s="722"/>
      <c r="L131" s="155" t="e">
        <f t="shared" si="43"/>
        <v>#DIV/0!</v>
      </c>
      <c r="M131" s="733" t="e">
        <f t="shared" si="57"/>
        <v>#DIV/0!</v>
      </c>
      <c r="N131" s="721"/>
      <c r="O131" s="723"/>
    </row>
    <row r="132" spans="1:15" x14ac:dyDescent="0.25">
      <c r="A132" s="294">
        <f t="shared" ref="A132:G132" si="64">A85</f>
        <v>0</v>
      </c>
      <c r="B132" s="294">
        <f t="shared" si="64"/>
        <v>0</v>
      </c>
      <c r="C132" s="294">
        <f t="shared" si="64"/>
        <v>0</v>
      </c>
      <c r="D132" s="294">
        <f t="shared" si="64"/>
        <v>2013</v>
      </c>
      <c r="E132" s="294">
        <f t="shared" si="64"/>
        <v>0</v>
      </c>
      <c r="F132" s="294">
        <f t="shared" si="64"/>
        <v>0</v>
      </c>
      <c r="G132" s="294">
        <f t="shared" si="64"/>
        <v>0</v>
      </c>
      <c r="H132" s="167" t="e">
        <f t="shared" si="45"/>
        <v>#DIV/0!</v>
      </c>
      <c r="I132" s="721" t="e">
        <f t="shared" si="46"/>
        <v>#DIV/0!</v>
      </c>
      <c r="J132" s="722"/>
      <c r="K132" s="722"/>
      <c r="L132" s="155" t="e">
        <f t="shared" si="43"/>
        <v>#DIV/0!</v>
      </c>
      <c r="M132" s="733" t="e">
        <f t="shared" si="57"/>
        <v>#DIV/0!</v>
      </c>
      <c r="N132" s="721"/>
      <c r="O132" s="723"/>
    </row>
    <row r="133" spans="1:15" x14ac:dyDescent="0.25">
      <c r="A133" s="294" t="str">
        <f t="shared" ref="A133:G133" si="65">A86</f>
        <v>extra</v>
      </c>
      <c r="B133" s="294">
        <f t="shared" si="65"/>
        <v>1</v>
      </c>
      <c r="C133" s="294">
        <f t="shared" si="65"/>
        <v>6</v>
      </c>
      <c r="D133" s="294">
        <f t="shared" si="65"/>
        <v>2013</v>
      </c>
      <c r="E133" s="294">
        <f t="shared" si="65"/>
        <v>0</v>
      </c>
      <c r="F133" s="294">
        <f t="shared" si="65"/>
        <v>0</v>
      </c>
      <c r="G133" s="294">
        <f t="shared" si="65"/>
        <v>0</v>
      </c>
      <c r="H133" s="167" t="e">
        <f t="shared" si="45"/>
        <v>#DIV/0!</v>
      </c>
      <c r="I133" s="721" t="e">
        <f t="shared" si="46"/>
        <v>#DIV/0!</v>
      </c>
      <c r="J133" s="722"/>
      <c r="K133" s="722"/>
      <c r="L133" s="155" t="e">
        <f t="shared" si="43"/>
        <v>#DIV/0!</v>
      </c>
      <c r="M133" s="733" t="e">
        <f t="shared" si="57"/>
        <v>#DIV/0!</v>
      </c>
      <c r="N133" s="721"/>
      <c r="O133" s="723"/>
    </row>
    <row r="134" spans="1:15" x14ac:dyDescent="0.25">
      <c r="A134" s="294" t="str">
        <f t="shared" ref="A134:G134" si="66">A87</f>
        <v>extra2</v>
      </c>
      <c r="B134" s="294">
        <f t="shared" si="66"/>
        <v>1</v>
      </c>
      <c r="C134" s="294">
        <f t="shared" si="66"/>
        <v>6</v>
      </c>
      <c r="D134" s="294">
        <f t="shared" si="66"/>
        <v>2013</v>
      </c>
      <c r="E134" s="294">
        <f t="shared" si="66"/>
        <v>0</v>
      </c>
      <c r="F134" s="294">
        <f t="shared" si="66"/>
        <v>0</v>
      </c>
      <c r="G134" s="294">
        <f t="shared" si="66"/>
        <v>0</v>
      </c>
      <c r="H134" s="167" t="e">
        <f t="shared" si="45"/>
        <v>#DIV/0!</v>
      </c>
      <c r="I134" s="721" t="e">
        <f t="shared" si="46"/>
        <v>#DIV/0!</v>
      </c>
      <c r="J134" s="722"/>
      <c r="K134" s="722"/>
      <c r="L134" s="155" t="e">
        <f t="shared" si="43"/>
        <v>#DIV/0!</v>
      </c>
      <c r="M134" s="733" t="e">
        <f t="shared" si="57"/>
        <v>#DIV/0!</v>
      </c>
      <c r="N134" s="721"/>
      <c r="O134" s="723"/>
    </row>
    <row r="135" spans="1:15" x14ac:dyDescent="0.25">
      <c r="A135" s="294">
        <f t="shared" ref="A135:G135" si="67">A88</f>
        <v>1</v>
      </c>
      <c r="B135" s="294">
        <f t="shared" si="67"/>
        <v>1</v>
      </c>
      <c r="C135" s="294">
        <f t="shared" si="67"/>
        <v>6</v>
      </c>
      <c r="D135" s="294">
        <f t="shared" si="67"/>
        <v>2014</v>
      </c>
      <c r="E135" s="294">
        <f t="shared" si="67"/>
        <v>0</v>
      </c>
      <c r="F135" s="294">
        <f t="shared" si="67"/>
        <v>0</v>
      </c>
      <c r="G135" s="294">
        <f t="shared" si="67"/>
        <v>0</v>
      </c>
      <c r="H135" s="167" t="e">
        <f t="shared" ref="H135:H144" si="68">1/G135</f>
        <v>#DIV/0!</v>
      </c>
      <c r="I135" s="721" t="e">
        <f t="shared" si="46"/>
        <v>#DIV/0!</v>
      </c>
      <c r="J135" s="722"/>
      <c r="K135" s="722"/>
      <c r="L135" s="155" t="e">
        <f t="shared" ref="L135:L154" si="69">(E135-F135)/G135</f>
        <v>#DIV/0!</v>
      </c>
      <c r="M135" s="733" t="e">
        <f t="shared" si="57"/>
        <v>#DIV/0!</v>
      </c>
      <c r="N135" s="721"/>
      <c r="O135" s="723"/>
    </row>
    <row r="136" spans="1:15" x14ac:dyDescent="0.25">
      <c r="A136" s="294">
        <f t="shared" ref="A136:G136" si="70">A89</f>
        <v>2</v>
      </c>
      <c r="B136" s="294">
        <f t="shared" si="70"/>
        <v>6</v>
      </c>
      <c r="C136" s="294">
        <f t="shared" si="70"/>
        <v>6</v>
      </c>
      <c r="D136" s="294">
        <f t="shared" si="70"/>
        <v>2014</v>
      </c>
      <c r="E136" s="294">
        <f t="shared" si="70"/>
        <v>0</v>
      </c>
      <c r="F136" s="294">
        <f t="shared" si="70"/>
        <v>0</v>
      </c>
      <c r="G136" s="294">
        <f t="shared" si="70"/>
        <v>0</v>
      </c>
      <c r="H136" s="167" t="e">
        <f t="shared" si="68"/>
        <v>#DIV/0!</v>
      </c>
      <c r="I136" s="721" t="e">
        <f t="shared" si="46"/>
        <v>#DIV/0!</v>
      </c>
      <c r="J136" s="722"/>
      <c r="K136" s="722"/>
      <c r="L136" s="155" t="e">
        <f t="shared" si="69"/>
        <v>#DIV/0!</v>
      </c>
      <c r="M136" s="733" t="e">
        <f t="shared" ref="M136:M144" si="71">I136-L136</f>
        <v>#DIV/0!</v>
      </c>
      <c r="N136" s="721"/>
      <c r="O136" s="723"/>
    </row>
    <row r="137" spans="1:15" x14ac:dyDescent="0.25">
      <c r="A137" s="294">
        <f t="shared" ref="A137:G137" si="72">A90</f>
        <v>3</v>
      </c>
      <c r="B137" s="294">
        <f t="shared" si="72"/>
        <v>2014</v>
      </c>
      <c r="C137" s="294">
        <f t="shared" si="72"/>
        <v>6</v>
      </c>
      <c r="D137" s="294">
        <f t="shared" si="72"/>
        <v>2014</v>
      </c>
      <c r="E137" s="294">
        <f t="shared" si="72"/>
        <v>0</v>
      </c>
      <c r="F137" s="294">
        <f t="shared" si="72"/>
        <v>0</v>
      </c>
      <c r="G137" s="294">
        <f t="shared" si="72"/>
        <v>0</v>
      </c>
      <c r="H137" s="167" t="e">
        <f t="shared" si="68"/>
        <v>#DIV/0!</v>
      </c>
      <c r="I137" s="721" t="e">
        <f t="shared" si="46"/>
        <v>#DIV/0!</v>
      </c>
      <c r="J137" s="722"/>
      <c r="K137" s="722"/>
      <c r="L137" s="155" t="e">
        <f t="shared" si="69"/>
        <v>#DIV/0!</v>
      </c>
      <c r="M137" s="733" t="e">
        <f t="shared" si="71"/>
        <v>#DIV/0!</v>
      </c>
      <c r="N137" s="721"/>
      <c r="O137" s="723"/>
    </row>
    <row r="138" spans="1:15" x14ac:dyDescent="0.25">
      <c r="A138" s="294">
        <f t="shared" ref="A138:G138" si="73">A91</f>
        <v>4</v>
      </c>
      <c r="B138" s="294">
        <f t="shared" si="73"/>
        <v>1</v>
      </c>
      <c r="C138" s="294">
        <f t="shared" si="73"/>
        <v>6</v>
      </c>
      <c r="D138" s="294">
        <f t="shared" si="73"/>
        <v>2014</v>
      </c>
      <c r="E138" s="294">
        <f t="shared" si="73"/>
        <v>0</v>
      </c>
      <c r="F138" s="294">
        <f t="shared" si="73"/>
        <v>0</v>
      </c>
      <c r="G138" s="294">
        <f t="shared" si="73"/>
        <v>0</v>
      </c>
      <c r="H138" s="167" t="e">
        <f t="shared" si="68"/>
        <v>#DIV/0!</v>
      </c>
      <c r="I138" s="721" t="e">
        <f t="shared" si="46"/>
        <v>#DIV/0!</v>
      </c>
      <c r="J138" s="722"/>
      <c r="K138" s="722"/>
      <c r="L138" s="155" t="e">
        <f t="shared" si="69"/>
        <v>#DIV/0!</v>
      </c>
      <c r="M138" s="733" t="e">
        <f t="shared" si="71"/>
        <v>#DIV/0!</v>
      </c>
      <c r="N138" s="721"/>
      <c r="O138" s="723"/>
    </row>
    <row r="139" spans="1:15" x14ac:dyDescent="0.25">
      <c r="A139" s="294">
        <f t="shared" ref="A139:G139" si="74">A92</f>
        <v>5</v>
      </c>
      <c r="B139" s="294">
        <f t="shared" si="74"/>
        <v>1</v>
      </c>
      <c r="C139" s="294">
        <f t="shared" si="74"/>
        <v>6</v>
      </c>
      <c r="D139" s="294">
        <f t="shared" si="74"/>
        <v>2014</v>
      </c>
      <c r="E139" s="294">
        <f t="shared" si="74"/>
        <v>0</v>
      </c>
      <c r="F139" s="294">
        <f t="shared" si="74"/>
        <v>0</v>
      </c>
      <c r="G139" s="294">
        <f t="shared" si="74"/>
        <v>0</v>
      </c>
      <c r="H139" s="167" t="e">
        <f t="shared" si="68"/>
        <v>#DIV/0!</v>
      </c>
      <c r="I139" s="721" t="e">
        <f t="shared" si="46"/>
        <v>#DIV/0!</v>
      </c>
      <c r="J139" s="722"/>
      <c r="K139" s="722"/>
      <c r="L139" s="155" t="e">
        <f t="shared" si="69"/>
        <v>#DIV/0!</v>
      </c>
      <c r="M139" s="733" t="e">
        <f t="shared" si="71"/>
        <v>#DIV/0!</v>
      </c>
      <c r="N139" s="721"/>
      <c r="O139" s="723"/>
    </row>
    <row r="140" spans="1:15" x14ac:dyDescent="0.25">
      <c r="A140" s="294">
        <f t="shared" ref="A140:G140" si="75">A93</f>
        <v>6</v>
      </c>
      <c r="B140" s="294">
        <f t="shared" si="75"/>
        <v>1</v>
      </c>
      <c r="C140" s="294">
        <f t="shared" si="75"/>
        <v>6</v>
      </c>
      <c r="D140" s="294">
        <f t="shared" si="75"/>
        <v>2014</v>
      </c>
      <c r="E140" s="294">
        <f t="shared" si="75"/>
        <v>0</v>
      </c>
      <c r="F140" s="294">
        <f t="shared" si="75"/>
        <v>0</v>
      </c>
      <c r="G140" s="294">
        <f t="shared" si="75"/>
        <v>0</v>
      </c>
      <c r="H140" s="167" t="e">
        <f t="shared" si="68"/>
        <v>#DIV/0!</v>
      </c>
      <c r="I140" s="721" t="e">
        <f t="shared" si="46"/>
        <v>#DIV/0!</v>
      </c>
      <c r="J140" s="722"/>
      <c r="K140" s="722"/>
      <c r="L140" s="155" t="e">
        <f t="shared" si="69"/>
        <v>#DIV/0!</v>
      </c>
      <c r="M140" s="733" t="e">
        <f t="shared" si="71"/>
        <v>#DIV/0!</v>
      </c>
      <c r="N140" s="721"/>
      <c r="O140" s="723"/>
    </row>
    <row r="141" spans="1:15" x14ac:dyDescent="0.25">
      <c r="A141" s="294">
        <f t="shared" ref="A141:G141" si="76">A94</f>
        <v>7</v>
      </c>
      <c r="B141" s="294">
        <f t="shared" si="76"/>
        <v>1</v>
      </c>
      <c r="C141" s="294">
        <f t="shared" si="76"/>
        <v>6</v>
      </c>
      <c r="D141" s="294">
        <f t="shared" si="76"/>
        <v>2014</v>
      </c>
      <c r="E141" s="294">
        <f t="shared" si="76"/>
        <v>0</v>
      </c>
      <c r="F141" s="294">
        <f t="shared" si="76"/>
        <v>0</v>
      </c>
      <c r="G141" s="294">
        <f t="shared" si="76"/>
        <v>0</v>
      </c>
      <c r="H141" s="167" t="e">
        <f t="shared" si="68"/>
        <v>#DIV/0!</v>
      </c>
      <c r="I141" s="721" t="e">
        <f t="shared" si="46"/>
        <v>#DIV/0!</v>
      </c>
      <c r="J141" s="722"/>
      <c r="K141" s="722"/>
      <c r="L141" s="155" t="e">
        <f t="shared" si="69"/>
        <v>#DIV/0!</v>
      </c>
      <c r="M141" s="733" t="e">
        <f t="shared" si="71"/>
        <v>#DIV/0!</v>
      </c>
      <c r="N141" s="721"/>
      <c r="O141" s="723"/>
    </row>
    <row r="142" spans="1:15" x14ac:dyDescent="0.25">
      <c r="A142" s="294">
        <f t="shared" ref="A142:G142" si="77">A95</f>
        <v>8</v>
      </c>
      <c r="B142" s="294">
        <f t="shared" si="77"/>
        <v>1</v>
      </c>
      <c r="C142" s="294">
        <f t="shared" si="77"/>
        <v>6</v>
      </c>
      <c r="D142" s="294">
        <f t="shared" si="77"/>
        <v>2014</v>
      </c>
      <c r="E142" s="294">
        <f t="shared" si="77"/>
        <v>0</v>
      </c>
      <c r="F142" s="294">
        <f t="shared" si="77"/>
        <v>0</v>
      </c>
      <c r="G142" s="294">
        <f t="shared" si="77"/>
        <v>0</v>
      </c>
      <c r="H142" s="167" t="e">
        <f t="shared" si="68"/>
        <v>#DIV/0!</v>
      </c>
      <c r="I142" s="721" t="e">
        <f t="shared" si="46"/>
        <v>#DIV/0!</v>
      </c>
      <c r="J142" s="722"/>
      <c r="K142" s="722"/>
      <c r="L142" s="155" t="e">
        <f t="shared" si="69"/>
        <v>#DIV/0!</v>
      </c>
      <c r="M142" s="733" t="e">
        <f t="shared" si="71"/>
        <v>#DIV/0!</v>
      </c>
      <c r="N142" s="721"/>
      <c r="O142" s="723"/>
    </row>
    <row r="143" spans="1:15" x14ac:dyDescent="0.25">
      <c r="A143" s="294">
        <f t="shared" ref="A143:G143" si="78">A96</f>
        <v>9</v>
      </c>
      <c r="B143" s="294">
        <f t="shared" si="78"/>
        <v>1</v>
      </c>
      <c r="C143" s="294">
        <f t="shared" si="78"/>
        <v>6</v>
      </c>
      <c r="D143" s="294">
        <f t="shared" si="78"/>
        <v>2014</v>
      </c>
      <c r="E143" s="294">
        <f t="shared" si="78"/>
        <v>0</v>
      </c>
      <c r="F143" s="294">
        <f t="shared" si="78"/>
        <v>0</v>
      </c>
      <c r="G143" s="294">
        <f t="shared" si="78"/>
        <v>0</v>
      </c>
      <c r="H143" s="167" t="e">
        <f t="shared" si="68"/>
        <v>#DIV/0!</v>
      </c>
      <c r="I143" s="721" t="e">
        <f t="shared" si="46"/>
        <v>#DIV/0!</v>
      </c>
      <c r="J143" s="722"/>
      <c r="K143" s="722"/>
      <c r="L143" s="155" t="e">
        <f t="shared" si="69"/>
        <v>#DIV/0!</v>
      </c>
      <c r="M143" s="733" t="e">
        <f t="shared" si="71"/>
        <v>#DIV/0!</v>
      </c>
      <c r="N143" s="721"/>
      <c r="O143" s="723"/>
    </row>
    <row r="144" spans="1:15" x14ac:dyDescent="0.25">
      <c r="A144" s="294">
        <f t="shared" ref="A144:G144" si="79">A97</f>
        <v>10</v>
      </c>
      <c r="B144" s="294">
        <f t="shared" si="79"/>
        <v>1</v>
      </c>
      <c r="C144" s="294">
        <f t="shared" si="79"/>
        <v>6</v>
      </c>
      <c r="D144" s="294">
        <f t="shared" si="79"/>
        <v>2014</v>
      </c>
      <c r="E144" s="294">
        <f t="shared" si="79"/>
        <v>0</v>
      </c>
      <c r="F144" s="294">
        <f t="shared" si="79"/>
        <v>0</v>
      </c>
      <c r="G144" s="294">
        <f t="shared" si="79"/>
        <v>0</v>
      </c>
      <c r="H144" s="167" t="e">
        <f t="shared" si="68"/>
        <v>#DIV/0!</v>
      </c>
      <c r="I144" s="721" t="e">
        <f t="shared" si="46"/>
        <v>#DIV/0!</v>
      </c>
      <c r="J144" s="722"/>
      <c r="K144" s="722"/>
      <c r="L144" s="155" t="e">
        <f t="shared" si="69"/>
        <v>#DIV/0!</v>
      </c>
      <c r="M144" s="733" t="e">
        <f t="shared" si="71"/>
        <v>#DIV/0!</v>
      </c>
      <c r="N144" s="721"/>
      <c r="O144" s="723"/>
    </row>
    <row r="145" spans="1:15" x14ac:dyDescent="0.25">
      <c r="A145" s="291" t="str">
        <f t="shared" ref="A145:G152" si="80">A101</f>
        <v>A1</v>
      </c>
      <c r="B145" s="291">
        <f t="shared" si="80"/>
        <v>1</v>
      </c>
      <c r="C145" s="291">
        <f t="shared" si="80"/>
        <v>6</v>
      </c>
      <c r="D145" s="291">
        <f t="shared" si="80"/>
        <v>2015</v>
      </c>
      <c r="E145" s="294">
        <f t="shared" si="80"/>
        <v>250</v>
      </c>
      <c r="F145" s="294">
        <f t="shared" si="80"/>
        <v>0</v>
      </c>
      <c r="G145" s="294">
        <f t="shared" si="80"/>
        <v>10</v>
      </c>
      <c r="H145" s="167">
        <f t="shared" ref="H145:H154" si="81">1/G145</f>
        <v>0.1</v>
      </c>
      <c r="I145" s="721">
        <f>M101</f>
        <v>225</v>
      </c>
      <c r="J145" s="722"/>
      <c r="K145" s="722"/>
      <c r="L145" s="155">
        <f t="shared" si="69"/>
        <v>25</v>
      </c>
      <c r="M145" s="733">
        <f t="shared" ref="M145:M154" si="82">I145-L145</f>
        <v>200</v>
      </c>
      <c r="N145" s="721"/>
      <c r="O145" s="723"/>
    </row>
    <row r="146" spans="1:15" x14ac:dyDescent="0.25">
      <c r="A146" s="291" t="str">
        <f t="shared" si="80"/>
        <v>B1</v>
      </c>
      <c r="B146" s="291">
        <f t="shared" si="80"/>
        <v>1</v>
      </c>
      <c r="C146" s="291">
        <f t="shared" si="80"/>
        <v>6</v>
      </c>
      <c r="D146" s="291">
        <f t="shared" si="80"/>
        <v>2015</v>
      </c>
      <c r="E146" s="294">
        <f t="shared" si="80"/>
        <v>500</v>
      </c>
      <c r="F146" s="294">
        <f t="shared" si="80"/>
        <v>0</v>
      </c>
      <c r="G146" s="294">
        <f t="shared" si="80"/>
        <v>15</v>
      </c>
      <c r="H146" s="167">
        <f t="shared" si="81"/>
        <v>6.6666666666666666E-2</v>
      </c>
      <c r="I146" s="721">
        <f t="shared" ref="I146:I154" si="83">M102</f>
        <v>466.66666666666669</v>
      </c>
      <c r="J146" s="722"/>
      <c r="K146" s="722"/>
      <c r="L146" s="155">
        <f t="shared" si="69"/>
        <v>33.333333333333336</v>
      </c>
      <c r="M146" s="733">
        <f t="shared" si="82"/>
        <v>433.33333333333337</v>
      </c>
      <c r="N146" s="721"/>
      <c r="O146" s="723"/>
    </row>
    <row r="147" spans="1:15" x14ac:dyDescent="0.25">
      <c r="A147" s="291" t="str">
        <f t="shared" si="80"/>
        <v>A2</v>
      </c>
      <c r="B147" s="291">
        <f t="shared" si="80"/>
        <v>1</v>
      </c>
      <c r="C147" s="291">
        <f t="shared" si="80"/>
        <v>6</v>
      </c>
      <c r="D147" s="291">
        <f t="shared" si="80"/>
        <v>2015</v>
      </c>
      <c r="E147" s="294">
        <f t="shared" si="80"/>
        <v>750</v>
      </c>
      <c r="F147" s="294">
        <f t="shared" si="80"/>
        <v>0</v>
      </c>
      <c r="G147" s="294">
        <f t="shared" si="80"/>
        <v>8</v>
      </c>
      <c r="H147" s="167">
        <f t="shared" si="81"/>
        <v>0.125</v>
      </c>
      <c r="I147" s="721">
        <f t="shared" si="83"/>
        <v>656.25</v>
      </c>
      <c r="J147" s="722"/>
      <c r="K147" s="722"/>
      <c r="L147" s="155">
        <f t="shared" si="69"/>
        <v>93.75</v>
      </c>
      <c r="M147" s="733">
        <f t="shared" si="82"/>
        <v>562.5</v>
      </c>
      <c r="N147" s="721"/>
      <c r="O147" s="723"/>
    </row>
    <row r="148" spans="1:15" x14ac:dyDescent="0.25">
      <c r="A148" s="291" t="str">
        <f t="shared" si="80"/>
        <v>B2</v>
      </c>
      <c r="B148" s="291">
        <f t="shared" si="80"/>
        <v>1</v>
      </c>
      <c r="C148" s="291">
        <f t="shared" si="80"/>
        <v>6</v>
      </c>
      <c r="D148" s="291">
        <f t="shared" si="80"/>
        <v>2015</v>
      </c>
      <c r="E148" s="294">
        <f t="shared" si="80"/>
        <v>1000</v>
      </c>
      <c r="F148" s="294">
        <f t="shared" si="80"/>
        <v>0</v>
      </c>
      <c r="G148" s="294">
        <f t="shared" si="80"/>
        <v>4</v>
      </c>
      <c r="H148" s="167">
        <f t="shared" si="81"/>
        <v>0.25</v>
      </c>
      <c r="I148" s="721">
        <f t="shared" si="83"/>
        <v>750</v>
      </c>
      <c r="J148" s="722"/>
      <c r="K148" s="722"/>
      <c r="L148" s="155">
        <f t="shared" si="69"/>
        <v>250</v>
      </c>
      <c r="M148" s="733">
        <f t="shared" si="82"/>
        <v>500</v>
      </c>
      <c r="N148" s="721"/>
      <c r="O148" s="723"/>
    </row>
    <row r="149" spans="1:15" x14ac:dyDescent="0.25">
      <c r="A149" s="291" t="str">
        <f t="shared" si="80"/>
        <v>A3</v>
      </c>
      <c r="B149" s="291">
        <f t="shared" si="80"/>
        <v>1</v>
      </c>
      <c r="C149" s="291">
        <f t="shared" si="80"/>
        <v>6</v>
      </c>
      <c r="D149" s="291">
        <f t="shared" si="80"/>
        <v>2015</v>
      </c>
      <c r="E149" s="294">
        <f t="shared" si="80"/>
        <v>1250</v>
      </c>
      <c r="F149" s="294">
        <f t="shared" si="80"/>
        <v>0</v>
      </c>
      <c r="G149" s="294">
        <f t="shared" si="80"/>
        <v>6</v>
      </c>
      <c r="H149" s="167">
        <f t="shared" si="81"/>
        <v>0.16666666666666666</v>
      </c>
      <c r="I149" s="721">
        <f t="shared" si="83"/>
        <v>1041.6666666666667</v>
      </c>
      <c r="J149" s="722"/>
      <c r="K149" s="722"/>
      <c r="L149" s="155">
        <f t="shared" si="69"/>
        <v>208.33333333333334</v>
      </c>
      <c r="M149" s="733">
        <f t="shared" si="82"/>
        <v>833.33333333333337</v>
      </c>
      <c r="N149" s="721"/>
      <c r="O149" s="723"/>
    </row>
    <row r="150" spans="1:15" x14ac:dyDescent="0.25">
      <c r="A150" s="291" t="str">
        <f t="shared" si="80"/>
        <v>B3</v>
      </c>
      <c r="B150" s="291">
        <f t="shared" si="80"/>
        <v>1</v>
      </c>
      <c r="C150" s="291">
        <f t="shared" si="80"/>
        <v>6</v>
      </c>
      <c r="D150" s="291">
        <f t="shared" si="80"/>
        <v>2015</v>
      </c>
      <c r="E150" s="294">
        <f t="shared" si="80"/>
        <v>1500</v>
      </c>
      <c r="F150" s="294">
        <f t="shared" si="80"/>
        <v>0</v>
      </c>
      <c r="G150" s="294">
        <f t="shared" si="80"/>
        <v>5</v>
      </c>
      <c r="H150" s="167">
        <f t="shared" si="81"/>
        <v>0.2</v>
      </c>
      <c r="I150" s="721">
        <f t="shared" si="83"/>
        <v>1200</v>
      </c>
      <c r="J150" s="722"/>
      <c r="K150" s="722"/>
      <c r="L150" s="155">
        <f t="shared" si="69"/>
        <v>300</v>
      </c>
      <c r="M150" s="733">
        <f t="shared" si="82"/>
        <v>900</v>
      </c>
      <c r="N150" s="721"/>
      <c r="O150" s="723"/>
    </row>
    <row r="151" spans="1:15" x14ac:dyDescent="0.25">
      <c r="A151" s="291" t="str">
        <f t="shared" si="80"/>
        <v>A4</v>
      </c>
      <c r="B151" s="291">
        <f t="shared" si="80"/>
        <v>1</v>
      </c>
      <c r="C151" s="291">
        <f t="shared" si="80"/>
        <v>6</v>
      </c>
      <c r="D151" s="291">
        <f t="shared" si="80"/>
        <v>2015</v>
      </c>
      <c r="E151" s="294">
        <f t="shared" si="80"/>
        <v>1750</v>
      </c>
      <c r="F151" s="294">
        <f t="shared" si="80"/>
        <v>0</v>
      </c>
      <c r="G151" s="294">
        <f t="shared" si="80"/>
        <v>5</v>
      </c>
      <c r="H151" s="167">
        <f t="shared" si="81"/>
        <v>0.2</v>
      </c>
      <c r="I151" s="721">
        <f t="shared" si="83"/>
        <v>1400</v>
      </c>
      <c r="J151" s="722"/>
      <c r="K151" s="722"/>
      <c r="L151" s="155">
        <f t="shared" si="69"/>
        <v>350</v>
      </c>
      <c r="M151" s="733">
        <f t="shared" si="82"/>
        <v>1050</v>
      </c>
      <c r="N151" s="721"/>
      <c r="O151" s="723"/>
    </row>
    <row r="152" spans="1:15" x14ac:dyDescent="0.25">
      <c r="A152" s="291" t="str">
        <f t="shared" si="80"/>
        <v>B4</v>
      </c>
      <c r="B152" s="291">
        <f t="shared" si="80"/>
        <v>1</v>
      </c>
      <c r="C152" s="291">
        <f t="shared" si="80"/>
        <v>6</v>
      </c>
      <c r="D152" s="291">
        <f t="shared" si="80"/>
        <v>2015</v>
      </c>
      <c r="E152" s="294">
        <f t="shared" si="80"/>
        <v>2000</v>
      </c>
      <c r="F152" s="294">
        <f t="shared" si="80"/>
        <v>0</v>
      </c>
      <c r="G152" s="294">
        <f t="shared" si="80"/>
        <v>5</v>
      </c>
      <c r="H152" s="167">
        <f t="shared" si="81"/>
        <v>0.2</v>
      </c>
      <c r="I152" s="721">
        <f t="shared" si="83"/>
        <v>1600</v>
      </c>
      <c r="J152" s="722"/>
      <c r="K152" s="722"/>
      <c r="L152" s="155">
        <f t="shared" si="69"/>
        <v>400</v>
      </c>
      <c r="M152" s="733">
        <f t="shared" si="82"/>
        <v>1200</v>
      </c>
      <c r="N152" s="721"/>
      <c r="O152" s="723"/>
    </row>
    <row r="153" spans="1:15" x14ac:dyDescent="0.25">
      <c r="A153" s="291" t="str">
        <f t="shared" ref="A153:G153" si="84">A109</f>
        <v>A5</v>
      </c>
      <c r="B153" s="291">
        <f t="shared" si="84"/>
        <v>1</v>
      </c>
      <c r="C153" s="291">
        <f t="shared" si="84"/>
        <v>6</v>
      </c>
      <c r="D153" s="291">
        <f t="shared" si="84"/>
        <v>2015</v>
      </c>
      <c r="E153" s="294">
        <f t="shared" si="84"/>
        <v>2250</v>
      </c>
      <c r="F153" s="294">
        <f t="shared" si="84"/>
        <v>0</v>
      </c>
      <c r="G153" s="294">
        <f t="shared" si="84"/>
        <v>5</v>
      </c>
      <c r="H153" s="167">
        <f t="shared" si="81"/>
        <v>0.2</v>
      </c>
      <c r="I153" s="721">
        <f t="shared" si="83"/>
        <v>1800</v>
      </c>
      <c r="J153" s="722"/>
      <c r="K153" s="722"/>
      <c r="L153" s="155">
        <f t="shared" si="69"/>
        <v>450</v>
      </c>
      <c r="M153" s="733">
        <f t="shared" si="82"/>
        <v>1350</v>
      </c>
      <c r="N153" s="721"/>
      <c r="O153" s="723"/>
    </row>
    <row r="154" spans="1:15" ht="15.75" thickBot="1" x14ac:dyDescent="0.3">
      <c r="A154" s="291" t="str">
        <f t="shared" ref="A154:G154" si="85">A110</f>
        <v>B5</v>
      </c>
      <c r="B154" s="291">
        <f t="shared" si="85"/>
        <v>1</v>
      </c>
      <c r="C154" s="291">
        <f t="shared" si="85"/>
        <v>6</v>
      </c>
      <c r="D154" s="291">
        <f t="shared" si="85"/>
        <v>2015</v>
      </c>
      <c r="E154" s="294">
        <f t="shared" si="85"/>
        <v>2500</v>
      </c>
      <c r="F154" s="294">
        <f t="shared" si="85"/>
        <v>0</v>
      </c>
      <c r="G154" s="294">
        <f t="shared" si="85"/>
        <v>5</v>
      </c>
      <c r="H154" s="167">
        <f t="shared" si="81"/>
        <v>0.2</v>
      </c>
      <c r="I154" s="721">
        <f t="shared" si="83"/>
        <v>2000</v>
      </c>
      <c r="J154" s="722"/>
      <c r="K154" s="722"/>
      <c r="L154" s="155">
        <f t="shared" si="69"/>
        <v>500</v>
      </c>
      <c r="M154" s="733">
        <f t="shared" si="82"/>
        <v>1500</v>
      </c>
      <c r="N154" s="721"/>
      <c r="O154" s="723"/>
    </row>
    <row r="155" spans="1:15" ht="15.75" thickBot="1" x14ac:dyDescent="0.3">
      <c r="A155" s="52" t="s">
        <v>197</v>
      </c>
      <c r="B155" s="744">
        <f>$K$114</f>
        <v>2016</v>
      </c>
      <c r="C155" s="744"/>
      <c r="D155" s="744"/>
      <c r="E155" s="196"/>
      <c r="F155" s="52"/>
      <c r="G155" s="52"/>
      <c r="H155" s="52"/>
      <c r="I155" s="52"/>
      <c r="J155" s="52"/>
      <c r="K155" s="52"/>
      <c r="L155" s="52"/>
      <c r="M155" s="52"/>
      <c r="N155" s="52"/>
      <c r="O155" s="195"/>
    </row>
    <row r="156" spans="1:15" ht="45.75" thickBot="1" x14ac:dyDescent="0.3">
      <c r="A156" s="336" t="s">
        <v>98</v>
      </c>
      <c r="B156" s="725" t="s">
        <v>99</v>
      </c>
      <c r="C156" s="725"/>
      <c r="D156" s="727"/>
      <c r="E156" s="292" t="s">
        <v>100</v>
      </c>
      <c r="F156" s="164" t="s">
        <v>101</v>
      </c>
      <c r="G156" s="192" t="s">
        <v>102</v>
      </c>
      <c r="H156" s="164" t="s">
        <v>109</v>
      </c>
      <c r="I156" s="724" t="s">
        <v>103</v>
      </c>
      <c r="J156" s="725"/>
      <c r="K156" s="726"/>
      <c r="L156" s="164" t="s">
        <v>109</v>
      </c>
      <c r="M156" s="724" t="s">
        <v>104</v>
      </c>
      <c r="N156" s="725"/>
      <c r="O156" s="727"/>
    </row>
    <row r="157" spans="1:15" ht="15.75" thickBot="1" x14ac:dyDescent="0.3">
      <c r="A157" s="337"/>
      <c r="B157" s="293" t="s">
        <v>105</v>
      </c>
      <c r="C157" s="156" t="s">
        <v>106</v>
      </c>
      <c r="D157" s="342" t="s">
        <v>107</v>
      </c>
      <c r="E157" s="335"/>
      <c r="F157" s="158"/>
      <c r="G157" s="157"/>
      <c r="H157" s="158" t="s">
        <v>110</v>
      </c>
      <c r="I157" s="158">
        <v>1</v>
      </c>
      <c r="J157" s="157">
        <v>1</v>
      </c>
      <c r="K157" s="200">
        <f>K114</f>
        <v>2016</v>
      </c>
      <c r="L157" s="158" t="s">
        <v>66</v>
      </c>
      <c r="M157" s="158">
        <v>31</v>
      </c>
      <c r="N157" s="157">
        <v>12</v>
      </c>
      <c r="O157" s="197">
        <f>K157</f>
        <v>2016</v>
      </c>
    </row>
    <row r="158" spans="1:15" x14ac:dyDescent="0.25">
      <c r="A158" s="338" t="s">
        <v>194</v>
      </c>
      <c r="B158" s="322">
        <v>1</v>
      </c>
      <c r="C158" s="166">
        <v>6</v>
      </c>
      <c r="D158" s="357">
        <f>$K$114</f>
        <v>2016</v>
      </c>
      <c r="E158" s="322">
        <v>100</v>
      </c>
      <c r="F158" s="166">
        <f>'1. Activa en passiva '!M145</f>
        <v>0</v>
      </c>
      <c r="G158" s="166">
        <v>5</v>
      </c>
      <c r="H158" s="348">
        <f>1/G158</f>
        <v>0.2</v>
      </c>
      <c r="I158" s="735">
        <v>0</v>
      </c>
      <c r="J158" s="736"/>
      <c r="K158" s="737"/>
      <c r="L158" s="351">
        <f>(E158-F158)/G158</f>
        <v>20</v>
      </c>
      <c r="M158" s="735">
        <f>E158-L158</f>
        <v>80</v>
      </c>
      <c r="N158" s="736"/>
      <c r="O158" s="738"/>
    </row>
    <row r="159" spans="1:15" x14ac:dyDescent="0.25">
      <c r="A159" s="345" t="s">
        <v>194</v>
      </c>
      <c r="B159" s="320">
        <v>1</v>
      </c>
      <c r="C159" s="324">
        <v>6</v>
      </c>
      <c r="D159" s="356">
        <f>$K$114</f>
        <v>2016</v>
      </c>
      <c r="E159" s="320">
        <v>250</v>
      </c>
      <c r="F159" s="159">
        <f>'1. Activa en passiva '!M146</f>
        <v>0</v>
      </c>
      <c r="G159" s="159">
        <v>5</v>
      </c>
      <c r="H159" s="349">
        <f t="shared" ref="H159:H167" si="86">1/G159</f>
        <v>0.2</v>
      </c>
      <c r="I159" s="733">
        <v>0</v>
      </c>
      <c r="J159" s="721"/>
      <c r="K159" s="734"/>
      <c r="L159" s="352">
        <f t="shared" ref="L159:L167" si="87">(E159-F159)/G159</f>
        <v>50</v>
      </c>
      <c r="M159" s="733">
        <f t="shared" ref="M159:M167" si="88">E159-L159</f>
        <v>200</v>
      </c>
      <c r="N159" s="721"/>
      <c r="O159" s="723"/>
    </row>
    <row r="160" spans="1:15" x14ac:dyDescent="0.25">
      <c r="A160" s="344" t="s">
        <v>195</v>
      </c>
      <c r="B160" s="320">
        <v>1</v>
      </c>
      <c r="C160" s="324">
        <v>6</v>
      </c>
      <c r="D160" s="356">
        <f t="shared" ref="D160:D166" si="89">$K$114</f>
        <v>2016</v>
      </c>
      <c r="E160" s="320">
        <v>500</v>
      </c>
      <c r="F160" s="159">
        <f>'1. Activa en passiva '!M147</f>
        <v>0</v>
      </c>
      <c r="G160" s="159">
        <v>5</v>
      </c>
      <c r="H160" s="349">
        <f t="shared" si="86"/>
        <v>0.2</v>
      </c>
      <c r="I160" s="733">
        <v>0</v>
      </c>
      <c r="J160" s="721"/>
      <c r="K160" s="734"/>
      <c r="L160" s="352">
        <f t="shared" si="87"/>
        <v>100</v>
      </c>
      <c r="M160" s="733">
        <f t="shared" si="88"/>
        <v>400</v>
      </c>
      <c r="N160" s="721"/>
      <c r="O160" s="723"/>
    </row>
    <row r="161" spans="1:15" x14ac:dyDescent="0.25">
      <c r="A161" s="345" t="s">
        <v>195</v>
      </c>
      <c r="B161" s="320">
        <v>1</v>
      </c>
      <c r="C161" s="324">
        <v>6</v>
      </c>
      <c r="D161" s="356">
        <f t="shared" si="89"/>
        <v>2016</v>
      </c>
      <c r="E161" s="320">
        <v>750</v>
      </c>
      <c r="F161" s="159">
        <f>'1. Activa en passiva '!M148</f>
        <v>0</v>
      </c>
      <c r="G161" s="159">
        <v>5</v>
      </c>
      <c r="H161" s="349">
        <f t="shared" si="86"/>
        <v>0.2</v>
      </c>
      <c r="I161" s="733">
        <v>0</v>
      </c>
      <c r="J161" s="721"/>
      <c r="K161" s="734"/>
      <c r="L161" s="352">
        <f t="shared" si="87"/>
        <v>150</v>
      </c>
      <c r="M161" s="733">
        <f t="shared" si="88"/>
        <v>600</v>
      </c>
      <c r="N161" s="721"/>
      <c r="O161" s="723"/>
    </row>
    <row r="162" spans="1:15" x14ac:dyDescent="0.25">
      <c r="A162" s="344" t="s">
        <v>194</v>
      </c>
      <c r="B162" s="320">
        <v>1</v>
      </c>
      <c r="C162" s="324">
        <v>6</v>
      </c>
      <c r="D162" s="356">
        <f t="shared" si="89"/>
        <v>2016</v>
      </c>
      <c r="E162" s="320">
        <v>100</v>
      </c>
      <c r="F162" s="159">
        <f>'1. Activa en passiva '!M149</f>
        <v>0</v>
      </c>
      <c r="G162" s="159">
        <v>5</v>
      </c>
      <c r="H162" s="349">
        <f t="shared" si="86"/>
        <v>0.2</v>
      </c>
      <c r="I162" s="733">
        <v>0</v>
      </c>
      <c r="J162" s="721"/>
      <c r="K162" s="734"/>
      <c r="L162" s="352">
        <f t="shared" si="87"/>
        <v>20</v>
      </c>
      <c r="M162" s="733">
        <f t="shared" si="88"/>
        <v>80</v>
      </c>
      <c r="N162" s="721"/>
      <c r="O162" s="723"/>
    </row>
    <row r="163" spans="1:15" x14ac:dyDescent="0.25">
      <c r="A163" s="345" t="s">
        <v>194</v>
      </c>
      <c r="B163" s="320">
        <v>1</v>
      </c>
      <c r="C163" s="324">
        <v>6</v>
      </c>
      <c r="D163" s="356">
        <f t="shared" si="89"/>
        <v>2016</v>
      </c>
      <c r="E163" s="320">
        <v>1000</v>
      </c>
      <c r="F163" s="159">
        <f>'1. Activa en passiva '!M150</f>
        <v>0</v>
      </c>
      <c r="G163" s="159">
        <v>5</v>
      </c>
      <c r="H163" s="349">
        <f t="shared" si="86"/>
        <v>0.2</v>
      </c>
      <c r="I163" s="733">
        <v>0</v>
      </c>
      <c r="J163" s="721"/>
      <c r="K163" s="734"/>
      <c r="L163" s="352">
        <f t="shared" si="87"/>
        <v>200</v>
      </c>
      <c r="M163" s="733">
        <f t="shared" si="88"/>
        <v>800</v>
      </c>
      <c r="N163" s="721"/>
      <c r="O163" s="723"/>
    </row>
    <row r="164" spans="1:15" x14ac:dyDescent="0.25">
      <c r="A164" s="344" t="s">
        <v>195</v>
      </c>
      <c r="B164" s="320">
        <v>1</v>
      </c>
      <c r="C164" s="324">
        <v>6</v>
      </c>
      <c r="D164" s="356">
        <f t="shared" si="89"/>
        <v>2016</v>
      </c>
      <c r="E164" s="320">
        <v>1250</v>
      </c>
      <c r="F164" s="159">
        <f>'1. Activa en passiva '!M151</f>
        <v>0</v>
      </c>
      <c r="G164" s="159">
        <v>5</v>
      </c>
      <c r="H164" s="349">
        <f t="shared" si="86"/>
        <v>0.2</v>
      </c>
      <c r="I164" s="733">
        <v>0</v>
      </c>
      <c r="J164" s="721"/>
      <c r="K164" s="734"/>
      <c r="L164" s="352">
        <f t="shared" si="87"/>
        <v>250</v>
      </c>
      <c r="M164" s="733">
        <f t="shared" si="88"/>
        <v>1000</v>
      </c>
      <c r="N164" s="721"/>
      <c r="O164" s="723"/>
    </row>
    <row r="165" spans="1:15" x14ac:dyDescent="0.25">
      <c r="A165" s="345" t="s">
        <v>195</v>
      </c>
      <c r="B165" s="320">
        <v>1</v>
      </c>
      <c r="C165" s="324">
        <v>6</v>
      </c>
      <c r="D165" s="356">
        <f t="shared" si="89"/>
        <v>2016</v>
      </c>
      <c r="E165" s="320">
        <v>2500</v>
      </c>
      <c r="F165" s="159">
        <f>'1. Activa en passiva '!M152</f>
        <v>0</v>
      </c>
      <c r="G165" s="159">
        <v>5</v>
      </c>
      <c r="H165" s="349">
        <f t="shared" si="86"/>
        <v>0.2</v>
      </c>
      <c r="I165" s="721">
        <v>0</v>
      </c>
      <c r="J165" s="722"/>
      <c r="K165" s="722"/>
      <c r="L165" s="352">
        <f t="shared" si="87"/>
        <v>500</v>
      </c>
      <c r="M165" s="733">
        <f t="shared" si="88"/>
        <v>2000</v>
      </c>
      <c r="N165" s="721"/>
      <c r="O165" s="723"/>
    </row>
    <row r="166" spans="1:15" x14ac:dyDescent="0.25">
      <c r="A166" s="344" t="s">
        <v>194</v>
      </c>
      <c r="B166" s="320">
        <v>1</v>
      </c>
      <c r="C166" s="324">
        <v>6</v>
      </c>
      <c r="D166" s="356">
        <f t="shared" si="89"/>
        <v>2016</v>
      </c>
      <c r="E166" s="320">
        <v>5000</v>
      </c>
      <c r="F166" s="159">
        <v>1000</v>
      </c>
      <c r="G166" s="159">
        <v>10</v>
      </c>
      <c r="H166" s="349">
        <f t="shared" si="86"/>
        <v>0.1</v>
      </c>
      <c r="I166" s="721">
        <v>0</v>
      </c>
      <c r="J166" s="722"/>
      <c r="K166" s="722"/>
      <c r="L166" s="352">
        <f t="shared" si="87"/>
        <v>400</v>
      </c>
      <c r="M166" s="733">
        <f t="shared" si="88"/>
        <v>4600</v>
      </c>
      <c r="N166" s="721"/>
      <c r="O166" s="723"/>
    </row>
    <row r="167" spans="1:15" ht="15.75" thickBot="1" x14ac:dyDescent="0.3">
      <c r="A167" s="334" t="s">
        <v>196</v>
      </c>
      <c r="B167" s="323">
        <v>1</v>
      </c>
      <c r="C167" s="323">
        <v>6</v>
      </c>
      <c r="D167" s="355">
        <f>$K$114</f>
        <v>2016</v>
      </c>
      <c r="E167" s="323">
        <v>10000</v>
      </c>
      <c r="F167" s="162">
        <v>2500</v>
      </c>
      <c r="G167" s="162">
        <v>15</v>
      </c>
      <c r="H167" s="350">
        <f t="shared" si="86"/>
        <v>6.6666666666666666E-2</v>
      </c>
      <c r="I167" s="728">
        <v>0</v>
      </c>
      <c r="J167" s="729"/>
      <c r="K167" s="730"/>
      <c r="L167" s="353">
        <f t="shared" si="87"/>
        <v>500</v>
      </c>
      <c r="M167" s="731">
        <f t="shared" si="88"/>
        <v>9500</v>
      </c>
      <c r="N167" s="731"/>
      <c r="O167" s="732"/>
    </row>
    <row r="168" spans="1:15" ht="15.75" thickBot="1" x14ac:dyDescent="0.3"/>
    <row r="169" spans="1:15" ht="15.75" thickBot="1" x14ac:dyDescent="0.3">
      <c r="A169" s="196" t="s">
        <v>5</v>
      </c>
      <c r="B169" s="199">
        <f>B112+1</f>
        <v>2017</v>
      </c>
      <c r="C169" s="165"/>
      <c r="D169" s="165"/>
      <c r="E169" s="165"/>
      <c r="F169" s="165"/>
      <c r="G169" s="165"/>
      <c r="H169" s="165"/>
      <c r="I169" s="165"/>
      <c r="J169" s="165"/>
      <c r="K169" s="165"/>
      <c r="L169" s="165"/>
      <c r="M169" s="165"/>
      <c r="N169" s="165"/>
      <c r="O169" s="193"/>
    </row>
    <row r="170" spans="1:15" ht="45.75" thickBot="1" x14ac:dyDescent="0.3">
      <c r="A170" s="336" t="s">
        <v>98</v>
      </c>
      <c r="B170" s="725" t="s">
        <v>99</v>
      </c>
      <c r="C170" s="725"/>
      <c r="D170" s="727"/>
      <c r="E170" s="292" t="s">
        <v>100</v>
      </c>
      <c r="F170" s="164" t="s">
        <v>101</v>
      </c>
      <c r="G170" s="192" t="s">
        <v>102</v>
      </c>
      <c r="H170" s="164" t="s">
        <v>109</v>
      </c>
      <c r="I170" s="725" t="s">
        <v>103</v>
      </c>
      <c r="J170" s="725"/>
      <c r="K170" s="725"/>
      <c r="L170" s="164" t="s">
        <v>109</v>
      </c>
      <c r="M170" s="725" t="s">
        <v>104</v>
      </c>
      <c r="N170" s="725"/>
      <c r="O170" s="727"/>
    </row>
    <row r="171" spans="1:15" ht="15.75" thickBot="1" x14ac:dyDescent="0.3">
      <c r="A171" s="337"/>
      <c r="B171" s="330" t="s">
        <v>105</v>
      </c>
      <c r="C171" s="330" t="s">
        <v>106</v>
      </c>
      <c r="D171" s="191" t="s">
        <v>107</v>
      </c>
      <c r="E171" s="335"/>
      <c r="F171" s="158"/>
      <c r="G171" s="157"/>
      <c r="H171" s="158" t="s">
        <v>110</v>
      </c>
      <c r="I171" s="158">
        <v>1</v>
      </c>
      <c r="J171" s="157">
        <v>1</v>
      </c>
      <c r="K171" s="200">
        <f>B169</f>
        <v>2017</v>
      </c>
      <c r="L171" s="158" t="s">
        <v>66</v>
      </c>
      <c r="M171" s="158">
        <v>31</v>
      </c>
      <c r="N171" s="157">
        <v>12</v>
      </c>
      <c r="O171" s="197">
        <f>K171</f>
        <v>2017</v>
      </c>
    </row>
    <row r="172" spans="1:15" x14ac:dyDescent="0.25">
      <c r="A172" s="294">
        <f t="shared" ref="A172:A199" si="90">A115</f>
        <v>0</v>
      </c>
      <c r="B172" s="294">
        <f t="shared" ref="B172:G172" si="91">B115</f>
        <v>0</v>
      </c>
      <c r="C172" s="294">
        <f t="shared" si="91"/>
        <v>1</v>
      </c>
      <c r="D172" s="294">
        <f t="shared" si="91"/>
        <v>2010</v>
      </c>
      <c r="E172" s="294">
        <f t="shared" ref="E172:E199" si="92">E115</f>
        <v>0</v>
      </c>
      <c r="F172" s="294">
        <f t="shared" si="91"/>
        <v>0</v>
      </c>
      <c r="G172" s="294">
        <f t="shared" si="91"/>
        <v>0</v>
      </c>
      <c r="H172" s="167" t="e">
        <f>1/G172</f>
        <v>#DIV/0!</v>
      </c>
      <c r="I172" s="721" t="e">
        <f>M115</f>
        <v>#DIV/0!</v>
      </c>
      <c r="J172" s="722"/>
      <c r="K172" s="722"/>
      <c r="L172" s="155" t="e">
        <f t="shared" ref="L172:L211" si="93">(E172-F172)/G172</f>
        <v>#DIV/0!</v>
      </c>
      <c r="M172" s="721" t="e">
        <f>I172-L172</f>
        <v>#DIV/0!</v>
      </c>
      <c r="N172" s="721"/>
      <c r="O172" s="723"/>
    </row>
    <row r="173" spans="1:15" x14ac:dyDescent="0.25">
      <c r="A173" s="294">
        <f t="shared" si="90"/>
        <v>0</v>
      </c>
      <c r="B173" s="294">
        <f t="shared" ref="B173:D199" si="94">B116</f>
        <v>0</v>
      </c>
      <c r="C173" s="294">
        <f t="shared" si="94"/>
        <v>6</v>
      </c>
      <c r="D173" s="294">
        <f t="shared" si="94"/>
        <v>2010</v>
      </c>
      <c r="E173" s="294">
        <f t="shared" si="92"/>
        <v>0</v>
      </c>
      <c r="F173" s="294">
        <f t="shared" ref="F173:G199" si="95">F116</f>
        <v>0</v>
      </c>
      <c r="G173" s="294">
        <f t="shared" si="95"/>
        <v>0</v>
      </c>
      <c r="H173" s="167" t="e">
        <f t="shared" ref="H173:H191" si="96">1/G173</f>
        <v>#DIV/0!</v>
      </c>
      <c r="I173" s="721" t="e">
        <f t="shared" ref="I173:I201" si="97">M116</f>
        <v>#DIV/0!</v>
      </c>
      <c r="J173" s="722"/>
      <c r="K173" s="722"/>
      <c r="L173" s="155" t="e">
        <f t="shared" si="93"/>
        <v>#DIV/0!</v>
      </c>
      <c r="M173" s="721" t="e">
        <f t="shared" ref="M173:M181" si="98">I173-L173</f>
        <v>#DIV/0!</v>
      </c>
      <c r="N173" s="721"/>
      <c r="O173" s="723"/>
    </row>
    <row r="174" spans="1:15" x14ac:dyDescent="0.25">
      <c r="A174" s="294">
        <f t="shared" si="90"/>
        <v>0</v>
      </c>
      <c r="B174" s="294">
        <f t="shared" si="94"/>
        <v>0</v>
      </c>
      <c r="C174" s="294">
        <f t="shared" si="94"/>
        <v>6</v>
      </c>
      <c r="D174" s="294">
        <f t="shared" si="94"/>
        <v>2010</v>
      </c>
      <c r="E174" s="294">
        <f t="shared" si="92"/>
        <v>0</v>
      </c>
      <c r="F174" s="294">
        <f t="shared" si="95"/>
        <v>0</v>
      </c>
      <c r="G174" s="294">
        <f t="shared" si="95"/>
        <v>0</v>
      </c>
      <c r="H174" s="167" t="e">
        <f t="shared" si="96"/>
        <v>#DIV/0!</v>
      </c>
      <c r="I174" s="721" t="e">
        <f t="shared" si="97"/>
        <v>#DIV/0!</v>
      </c>
      <c r="J174" s="722"/>
      <c r="K174" s="722"/>
      <c r="L174" s="155" t="e">
        <f t="shared" si="93"/>
        <v>#DIV/0!</v>
      </c>
      <c r="M174" s="721" t="e">
        <f t="shared" si="98"/>
        <v>#DIV/0!</v>
      </c>
      <c r="N174" s="721"/>
      <c r="O174" s="723"/>
    </row>
    <row r="175" spans="1:15" x14ac:dyDescent="0.25">
      <c r="A175" s="294">
        <f t="shared" si="90"/>
        <v>0</v>
      </c>
      <c r="B175" s="294">
        <f t="shared" si="94"/>
        <v>0</v>
      </c>
      <c r="C175" s="294">
        <f t="shared" si="94"/>
        <v>6</v>
      </c>
      <c r="D175" s="294">
        <f t="shared" si="94"/>
        <v>2010</v>
      </c>
      <c r="E175" s="294">
        <f t="shared" si="92"/>
        <v>0</v>
      </c>
      <c r="F175" s="294">
        <f t="shared" si="95"/>
        <v>0</v>
      </c>
      <c r="G175" s="294">
        <f t="shared" si="95"/>
        <v>0</v>
      </c>
      <c r="H175" s="167" t="e">
        <f t="shared" si="96"/>
        <v>#DIV/0!</v>
      </c>
      <c r="I175" s="721" t="e">
        <f t="shared" si="97"/>
        <v>#DIV/0!</v>
      </c>
      <c r="J175" s="722"/>
      <c r="K175" s="722"/>
      <c r="L175" s="155" t="e">
        <f t="shared" si="93"/>
        <v>#DIV/0!</v>
      </c>
      <c r="M175" s="721" t="e">
        <f t="shared" si="98"/>
        <v>#DIV/0!</v>
      </c>
      <c r="N175" s="721"/>
      <c r="O175" s="723"/>
    </row>
    <row r="176" spans="1:15" x14ac:dyDescent="0.25">
      <c r="A176" s="294">
        <f t="shared" si="90"/>
        <v>0</v>
      </c>
      <c r="B176" s="294">
        <f t="shared" si="94"/>
        <v>0</v>
      </c>
      <c r="C176" s="294">
        <f t="shared" si="94"/>
        <v>6</v>
      </c>
      <c r="D176" s="294">
        <f t="shared" si="94"/>
        <v>2010</v>
      </c>
      <c r="E176" s="294">
        <f t="shared" si="92"/>
        <v>0</v>
      </c>
      <c r="F176" s="294">
        <f t="shared" si="95"/>
        <v>0</v>
      </c>
      <c r="G176" s="294">
        <f t="shared" si="95"/>
        <v>0</v>
      </c>
      <c r="H176" s="167" t="e">
        <f t="shared" si="96"/>
        <v>#DIV/0!</v>
      </c>
      <c r="I176" s="721" t="e">
        <f t="shared" si="97"/>
        <v>#DIV/0!</v>
      </c>
      <c r="J176" s="722"/>
      <c r="K176" s="722"/>
      <c r="L176" s="155" t="e">
        <f t="shared" si="93"/>
        <v>#DIV/0!</v>
      </c>
      <c r="M176" s="721" t="e">
        <f t="shared" si="98"/>
        <v>#DIV/0!</v>
      </c>
      <c r="N176" s="721"/>
      <c r="O176" s="723"/>
    </row>
    <row r="177" spans="1:15" x14ac:dyDescent="0.25">
      <c r="A177" s="294">
        <f t="shared" si="90"/>
        <v>0</v>
      </c>
      <c r="B177" s="294">
        <f t="shared" si="94"/>
        <v>0</v>
      </c>
      <c r="C177" s="294">
        <f t="shared" si="94"/>
        <v>6</v>
      </c>
      <c r="D177" s="294">
        <f t="shared" si="94"/>
        <v>2010</v>
      </c>
      <c r="E177" s="294">
        <f t="shared" si="92"/>
        <v>0</v>
      </c>
      <c r="F177" s="294">
        <f t="shared" si="95"/>
        <v>0</v>
      </c>
      <c r="G177" s="294">
        <f t="shared" si="95"/>
        <v>0</v>
      </c>
      <c r="H177" s="167" t="e">
        <f t="shared" si="96"/>
        <v>#DIV/0!</v>
      </c>
      <c r="I177" s="721" t="e">
        <f t="shared" si="97"/>
        <v>#DIV/0!</v>
      </c>
      <c r="J177" s="722"/>
      <c r="K177" s="722"/>
      <c r="L177" s="155" t="e">
        <f t="shared" si="93"/>
        <v>#DIV/0!</v>
      </c>
      <c r="M177" s="721" t="e">
        <f t="shared" si="98"/>
        <v>#DIV/0!</v>
      </c>
      <c r="N177" s="721"/>
      <c r="O177" s="723"/>
    </row>
    <row r="178" spans="1:15" x14ac:dyDescent="0.25">
      <c r="A178" s="294">
        <f t="shared" si="90"/>
        <v>0</v>
      </c>
      <c r="B178" s="294">
        <f t="shared" si="94"/>
        <v>0</v>
      </c>
      <c r="C178" s="294">
        <f t="shared" si="94"/>
        <v>6</v>
      </c>
      <c r="D178" s="294">
        <f t="shared" si="94"/>
        <v>2010</v>
      </c>
      <c r="E178" s="294">
        <f t="shared" si="92"/>
        <v>0</v>
      </c>
      <c r="F178" s="294">
        <f t="shared" si="95"/>
        <v>0</v>
      </c>
      <c r="G178" s="294">
        <f t="shared" si="95"/>
        <v>0</v>
      </c>
      <c r="H178" s="167" t="e">
        <f t="shared" si="96"/>
        <v>#DIV/0!</v>
      </c>
      <c r="I178" s="721" t="e">
        <f t="shared" si="97"/>
        <v>#DIV/0!</v>
      </c>
      <c r="J178" s="722"/>
      <c r="K178" s="722"/>
      <c r="L178" s="155" t="e">
        <f t="shared" si="93"/>
        <v>#DIV/0!</v>
      </c>
      <c r="M178" s="721" t="e">
        <f t="shared" si="98"/>
        <v>#DIV/0!</v>
      </c>
      <c r="N178" s="721"/>
      <c r="O178" s="723"/>
    </row>
    <row r="179" spans="1:15" x14ac:dyDescent="0.25">
      <c r="A179" s="294">
        <f t="shared" si="90"/>
        <v>0</v>
      </c>
      <c r="B179" s="294">
        <f t="shared" si="94"/>
        <v>0</v>
      </c>
      <c r="C179" s="294">
        <f t="shared" si="94"/>
        <v>6</v>
      </c>
      <c r="D179" s="294">
        <f t="shared" si="94"/>
        <v>2010</v>
      </c>
      <c r="E179" s="294">
        <f t="shared" si="92"/>
        <v>0</v>
      </c>
      <c r="F179" s="294">
        <f t="shared" si="95"/>
        <v>0</v>
      </c>
      <c r="G179" s="294">
        <f t="shared" si="95"/>
        <v>0</v>
      </c>
      <c r="H179" s="167" t="e">
        <f t="shared" si="96"/>
        <v>#DIV/0!</v>
      </c>
      <c r="I179" s="721" t="e">
        <f t="shared" si="97"/>
        <v>#DIV/0!</v>
      </c>
      <c r="J179" s="722"/>
      <c r="K179" s="722"/>
      <c r="L179" s="155" t="e">
        <f t="shared" si="93"/>
        <v>#DIV/0!</v>
      </c>
      <c r="M179" s="721" t="e">
        <f t="shared" si="98"/>
        <v>#DIV/0!</v>
      </c>
      <c r="N179" s="721"/>
      <c r="O179" s="723"/>
    </row>
    <row r="180" spans="1:15" x14ac:dyDescent="0.25">
      <c r="A180" s="294">
        <f t="shared" si="90"/>
        <v>0</v>
      </c>
      <c r="B180" s="294">
        <f t="shared" si="94"/>
        <v>0</v>
      </c>
      <c r="C180" s="294">
        <f t="shared" si="94"/>
        <v>6</v>
      </c>
      <c r="D180" s="294">
        <f t="shared" si="94"/>
        <v>2010</v>
      </c>
      <c r="E180" s="294">
        <f t="shared" si="92"/>
        <v>0</v>
      </c>
      <c r="F180" s="294">
        <f t="shared" si="95"/>
        <v>0</v>
      </c>
      <c r="G180" s="294">
        <f t="shared" si="95"/>
        <v>0</v>
      </c>
      <c r="H180" s="167" t="e">
        <f t="shared" si="96"/>
        <v>#DIV/0!</v>
      </c>
      <c r="I180" s="721" t="e">
        <f t="shared" si="97"/>
        <v>#DIV/0!</v>
      </c>
      <c r="J180" s="722"/>
      <c r="K180" s="722"/>
      <c r="L180" s="155" t="e">
        <f t="shared" si="93"/>
        <v>#DIV/0!</v>
      </c>
      <c r="M180" s="721" t="e">
        <f t="shared" si="98"/>
        <v>#DIV/0!</v>
      </c>
      <c r="N180" s="721"/>
      <c r="O180" s="723"/>
    </row>
    <row r="181" spans="1:15" x14ac:dyDescent="0.25">
      <c r="A181" s="294">
        <f t="shared" si="90"/>
        <v>0</v>
      </c>
      <c r="B181" s="294">
        <f t="shared" si="94"/>
        <v>0</v>
      </c>
      <c r="C181" s="294">
        <f t="shared" si="94"/>
        <v>6</v>
      </c>
      <c r="D181" s="294">
        <f t="shared" si="94"/>
        <v>2010</v>
      </c>
      <c r="E181" s="294">
        <f t="shared" si="92"/>
        <v>0</v>
      </c>
      <c r="F181" s="294">
        <f t="shared" si="95"/>
        <v>0</v>
      </c>
      <c r="G181" s="294">
        <f t="shared" si="95"/>
        <v>0</v>
      </c>
      <c r="H181" s="167" t="e">
        <f t="shared" si="96"/>
        <v>#DIV/0!</v>
      </c>
      <c r="I181" s="721" t="e">
        <f t="shared" si="97"/>
        <v>#DIV/0!</v>
      </c>
      <c r="J181" s="722"/>
      <c r="K181" s="722"/>
      <c r="L181" s="155" t="e">
        <f t="shared" si="93"/>
        <v>#DIV/0!</v>
      </c>
      <c r="M181" s="733" t="e">
        <f t="shared" si="98"/>
        <v>#DIV/0!</v>
      </c>
      <c r="N181" s="721"/>
      <c r="O181" s="723"/>
    </row>
    <row r="182" spans="1:15" x14ac:dyDescent="0.25">
      <c r="A182" s="294">
        <f t="shared" si="90"/>
        <v>0</v>
      </c>
      <c r="B182" s="294">
        <f t="shared" si="94"/>
        <v>0</v>
      </c>
      <c r="C182" s="294">
        <f t="shared" si="94"/>
        <v>0</v>
      </c>
      <c r="D182" s="294">
        <f t="shared" si="94"/>
        <v>2013</v>
      </c>
      <c r="E182" s="294">
        <f t="shared" si="92"/>
        <v>0</v>
      </c>
      <c r="F182" s="294">
        <f t="shared" si="95"/>
        <v>0</v>
      </c>
      <c r="G182" s="294">
        <f t="shared" si="95"/>
        <v>0</v>
      </c>
      <c r="H182" s="167" t="e">
        <f t="shared" si="96"/>
        <v>#DIV/0!</v>
      </c>
      <c r="I182" s="721" t="e">
        <f t="shared" si="97"/>
        <v>#DIV/0!</v>
      </c>
      <c r="J182" s="722"/>
      <c r="K182" s="722"/>
      <c r="L182" s="155" t="e">
        <f t="shared" si="93"/>
        <v>#DIV/0!</v>
      </c>
      <c r="M182" s="733" t="e">
        <f t="shared" ref="M182:M211" si="99">I182-L182</f>
        <v>#DIV/0!</v>
      </c>
      <c r="N182" s="721"/>
      <c r="O182" s="723"/>
    </row>
    <row r="183" spans="1:15" x14ac:dyDescent="0.25">
      <c r="A183" s="294">
        <f t="shared" si="90"/>
        <v>0</v>
      </c>
      <c r="B183" s="294">
        <f t="shared" si="94"/>
        <v>0</v>
      </c>
      <c r="C183" s="294">
        <f t="shared" si="94"/>
        <v>0</v>
      </c>
      <c r="D183" s="294">
        <f t="shared" si="94"/>
        <v>2013</v>
      </c>
      <c r="E183" s="294">
        <f t="shared" si="92"/>
        <v>0</v>
      </c>
      <c r="F183" s="294">
        <f t="shared" si="95"/>
        <v>0</v>
      </c>
      <c r="G183" s="294">
        <f t="shared" si="95"/>
        <v>0</v>
      </c>
      <c r="H183" s="167" t="e">
        <f t="shared" si="96"/>
        <v>#DIV/0!</v>
      </c>
      <c r="I183" s="721" t="e">
        <f t="shared" si="97"/>
        <v>#DIV/0!</v>
      </c>
      <c r="J183" s="722"/>
      <c r="K183" s="722"/>
      <c r="L183" s="155" t="e">
        <f t="shared" si="93"/>
        <v>#DIV/0!</v>
      </c>
      <c r="M183" s="733" t="e">
        <f t="shared" si="99"/>
        <v>#DIV/0!</v>
      </c>
      <c r="N183" s="721"/>
      <c r="O183" s="723"/>
    </row>
    <row r="184" spans="1:15" x14ac:dyDescent="0.25">
      <c r="A184" s="294">
        <f t="shared" si="90"/>
        <v>0</v>
      </c>
      <c r="B184" s="294">
        <f t="shared" si="94"/>
        <v>0</v>
      </c>
      <c r="C184" s="294">
        <f t="shared" si="94"/>
        <v>0</v>
      </c>
      <c r="D184" s="294">
        <f t="shared" si="94"/>
        <v>2013</v>
      </c>
      <c r="E184" s="294">
        <f t="shared" si="92"/>
        <v>0</v>
      </c>
      <c r="F184" s="294">
        <f t="shared" si="95"/>
        <v>0</v>
      </c>
      <c r="G184" s="294">
        <f t="shared" si="95"/>
        <v>0</v>
      </c>
      <c r="H184" s="167" t="e">
        <f t="shared" si="96"/>
        <v>#DIV/0!</v>
      </c>
      <c r="I184" s="721" t="e">
        <f t="shared" si="97"/>
        <v>#DIV/0!</v>
      </c>
      <c r="J184" s="722"/>
      <c r="K184" s="722"/>
      <c r="L184" s="155" t="e">
        <f t="shared" si="93"/>
        <v>#DIV/0!</v>
      </c>
      <c r="M184" s="733" t="e">
        <f t="shared" si="99"/>
        <v>#DIV/0!</v>
      </c>
      <c r="N184" s="721"/>
      <c r="O184" s="723"/>
    </row>
    <row r="185" spans="1:15" x14ac:dyDescent="0.25">
      <c r="A185" s="294">
        <f t="shared" si="90"/>
        <v>0</v>
      </c>
      <c r="B185" s="294">
        <f t="shared" si="94"/>
        <v>0</v>
      </c>
      <c r="C185" s="294">
        <f t="shared" si="94"/>
        <v>0</v>
      </c>
      <c r="D185" s="294">
        <f t="shared" si="94"/>
        <v>2013</v>
      </c>
      <c r="E185" s="294">
        <f t="shared" si="92"/>
        <v>0</v>
      </c>
      <c r="F185" s="294">
        <f t="shared" si="95"/>
        <v>0</v>
      </c>
      <c r="G185" s="294">
        <f t="shared" si="95"/>
        <v>0</v>
      </c>
      <c r="H185" s="167" t="e">
        <f t="shared" si="96"/>
        <v>#DIV/0!</v>
      </c>
      <c r="I185" s="721" t="e">
        <f t="shared" si="97"/>
        <v>#DIV/0!</v>
      </c>
      <c r="J185" s="722"/>
      <c r="K185" s="722"/>
      <c r="L185" s="155" t="e">
        <f t="shared" si="93"/>
        <v>#DIV/0!</v>
      </c>
      <c r="M185" s="733" t="e">
        <f t="shared" si="99"/>
        <v>#DIV/0!</v>
      </c>
      <c r="N185" s="721"/>
      <c r="O185" s="723"/>
    </row>
    <row r="186" spans="1:15" x14ac:dyDescent="0.25">
      <c r="A186" s="294">
        <f t="shared" si="90"/>
        <v>0</v>
      </c>
      <c r="B186" s="294">
        <f t="shared" si="94"/>
        <v>0</v>
      </c>
      <c r="C186" s="294">
        <f t="shared" si="94"/>
        <v>0</v>
      </c>
      <c r="D186" s="294">
        <f t="shared" si="94"/>
        <v>2013</v>
      </c>
      <c r="E186" s="294">
        <f t="shared" si="92"/>
        <v>0</v>
      </c>
      <c r="F186" s="294">
        <f t="shared" si="95"/>
        <v>0</v>
      </c>
      <c r="G186" s="294">
        <f t="shared" si="95"/>
        <v>0</v>
      </c>
      <c r="H186" s="167" t="e">
        <f t="shared" si="96"/>
        <v>#DIV/0!</v>
      </c>
      <c r="I186" s="721" t="e">
        <f t="shared" si="97"/>
        <v>#DIV/0!</v>
      </c>
      <c r="J186" s="722"/>
      <c r="K186" s="722"/>
      <c r="L186" s="155" t="e">
        <f t="shared" si="93"/>
        <v>#DIV/0!</v>
      </c>
      <c r="M186" s="733" t="e">
        <f t="shared" si="99"/>
        <v>#DIV/0!</v>
      </c>
      <c r="N186" s="721"/>
      <c r="O186" s="723"/>
    </row>
    <row r="187" spans="1:15" x14ac:dyDescent="0.25">
      <c r="A187" s="294">
        <f t="shared" si="90"/>
        <v>0</v>
      </c>
      <c r="B187" s="294">
        <f t="shared" si="94"/>
        <v>0</v>
      </c>
      <c r="C187" s="294">
        <f t="shared" si="94"/>
        <v>0</v>
      </c>
      <c r="D187" s="294">
        <f t="shared" si="94"/>
        <v>2013</v>
      </c>
      <c r="E187" s="294">
        <f t="shared" si="92"/>
        <v>0</v>
      </c>
      <c r="F187" s="294">
        <f t="shared" si="95"/>
        <v>0</v>
      </c>
      <c r="G187" s="294">
        <f t="shared" si="95"/>
        <v>0</v>
      </c>
      <c r="H187" s="167" t="e">
        <f t="shared" si="96"/>
        <v>#DIV/0!</v>
      </c>
      <c r="I187" s="721" t="e">
        <f t="shared" si="97"/>
        <v>#DIV/0!</v>
      </c>
      <c r="J187" s="722"/>
      <c r="K187" s="722"/>
      <c r="L187" s="155" t="e">
        <f t="shared" si="93"/>
        <v>#DIV/0!</v>
      </c>
      <c r="M187" s="733" t="e">
        <f t="shared" si="99"/>
        <v>#DIV/0!</v>
      </c>
      <c r="N187" s="721"/>
      <c r="O187" s="723"/>
    </row>
    <row r="188" spans="1:15" x14ac:dyDescent="0.25">
      <c r="A188" s="294">
        <f t="shared" si="90"/>
        <v>0</v>
      </c>
      <c r="B188" s="294">
        <f t="shared" si="94"/>
        <v>0</v>
      </c>
      <c r="C188" s="294">
        <f t="shared" si="94"/>
        <v>0</v>
      </c>
      <c r="D188" s="294">
        <f t="shared" si="94"/>
        <v>2013</v>
      </c>
      <c r="E188" s="294">
        <f t="shared" si="92"/>
        <v>0</v>
      </c>
      <c r="F188" s="294">
        <f t="shared" si="95"/>
        <v>0</v>
      </c>
      <c r="G188" s="294">
        <f t="shared" si="95"/>
        <v>0</v>
      </c>
      <c r="H188" s="167" t="e">
        <f t="shared" si="96"/>
        <v>#DIV/0!</v>
      </c>
      <c r="I188" s="721" t="e">
        <f t="shared" si="97"/>
        <v>#DIV/0!</v>
      </c>
      <c r="J188" s="722"/>
      <c r="K188" s="722"/>
      <c r="L188" s="155" t="e">
        <f t="shared" si="93"/>
        <v>#DIV/0!</v>
      </c>
      <c r="M188" s="733" t="e">
        <f t="shared" si="99"/>
        <v>#DIV/0!</v>
      </c>
      <c r="N188" s="721"/>
      <c r="O188" s="723"/>
    </row>
    <row r="189" spans="1:15" x14ac:dyDescent="0.25">
      <c r="A189" s="294">
        <f t="shared" si="90"/>
        <v>0</v>
      </c>
      <c r="B189" s="294">
        <f t="shared" si="94"/>
        <v>0</v>
      </c>
      <c r="C189" s="294">
        <f t="shared" si="94"/>
        <v>0</v>
      </c>
      <c r="D189" s="294">
        <f t="shared" si="94"/>
        <v>2013</v>
      </c>
      <c r="E189" s="294">
        <f t="shared" si="92"/>
        <v>0</v>
      </c>
      <c r="F189" s="294">
        <f t="shared" si="95"/>
        <v>0</v>
      </c>
      <c r="G189" s="294">
        <f t="shared" si="95"/>
        <v>0</v>
      </c>
      <c r="H189" s="167" t="e">
        <f t="shared" si="96"/>
        <v>#DIV/0!</v>
      </c>
      <c r="I189" s="721" t="e">
        <f t="shared" si="97"/>
        <v>#DIV/0!</v>
      </c>
      <c r="J189" s="722"/>
      <c r="K189" s="722"/>
      <c r="L189" s="155" t="e">
        <f t="shared" si="93"/>
        <v>#DIV/0!</v>
      </c>
      <c r="M189" s="733" t="e">
        <f t="shared" si="99"/>
        <v>#DIV/0!</v>
      </c>
      <c r="N189" s="721"/>
      <c r="O189" s="723"/>
    </row>
    <row r="190" spans="1:15" x14ac:dyDescent="0.25">
      <c r="A190" s="294" t="str">
        <f t="shared" si="90"/>
        <v>extra</v>
      </c>
      <c r="B190" s="294">
        <f t="shared" si="94"/>
        <v>1</v>
      </c>
      <c r="C190" s="294">
        <f t="shared" si="94"/>
        <v>6</v>
      </c>
      <c r="D190" s="294">
        <f t="shared" si="94"/>
        <v>2013</v>
      </c>
      <c r="E190" s="294">
        <f t="shared" si="92"/>
        <v>0</v>
      </c>
      <c r="F190" s="294">
        <f t="shared" si="95"/>
        <v>0</v>
      </c>
      <c r="G190" s="294">
        <f t="shared" si="95"/>
        <v>0</v>
      </c>
      <c r="H190" s="167" t="e">
        <f t="shared" si="96"/>
        <v>#DIV/0!</v>
      </c>
      <c r="I190" s="721" t="e">
        <f t="shared" si="97"/>
        <v>#DIV/0!</v>
      </c>
      <c r="J190" s="722"/>
      <c r="K190" s="722"/>
      <c r="L190" s="155" t="e">
        <f t="shared" si="93"/>
        <v>#DIV/0!</v>
      </c>
      <c r="M190" s="733" t="e">
        <f t="shared" si="99"/>
        <v>#DIV/0!</v>
      </c>
      <c r="N190" s="721"/>
      <c r="O190" s="723"/>
    </row>
    <row r="191" spans="1:15" x14ac:dyDescent="0.25">
      <c r="A191" s="294" t="str">
        <f t="shared" si="90"/>
        <v>extra2</v>
      </c>
      <c r="B191" s="294">
        <f t="shared" si="94"/>
        <v>1</v>
      </c>
      <c r="C191" s="294">
        <f t="shared" si="94"/>
        <v>6</v>
      </c>
      <c r="D191" s="294">
        <f t="shared" si="94"/>
        <v>2013</v>
      </c>
      <c r="E191" s="294">
        <f t="shared" si="92"/>
        <v>0</v>
      </c>
      <c r="F191" s="294">
        <f t="shared" si="95"/>
        <v>0</v>
      </c>
      <c r="G191" s="294">
        <f t="shared" si="95"/>
        <v>0</v>
      </c>
      <c r="H191" s="167" t="e">
        <f t="shared" si="96"/>
        <v>#DIV/0!</v>
      </c>
      <c r="I191" s="721" t="e">
        <f t="shared" si="97"/>
        <v>#DIV/0!</v>
      </c>
      <c r="J191" s="722"/>
      <c r="K191" s="722"/>
      <c r="L191" s="155" t="e">
        <f t="shared" si="93"/>
        <v>#DIV/0!</v>
      </c>
      <c r="M191" s="733" t="e">
        <f t="shared" si="99"/>
        <v>#DIV/0!</v>
      </c>
      <c r="N191" s="721"/>
      <c r="O191" s="723"/>
    </row>
    <row r="192" spans="1:15" x14ac:dyDescent="0.25">
      <c r="A192" s="294">
        <f t="shared" si="90"/>
        <v>1</v>
      </c>
      <c r="B192" s="294">
        <f t="shared" si="94"/>
        <v>1</v>
      </c>
      <c r="C192" s="294">
        <f t="shared" si="94"/>
        <v>6</v>
      </c>
      <c r="D192" s="294">
        <f t="shared" si="94"/>
        <v>2014</v>
      </c>
      <c r="E192" s="294">
        <f t="shared" si="92"/>
        <v>0</v>
      </c>
      <c r="F192" s="294">
        <f t="shared" si="95"/>
        <v>0</v>
      </c>
      <c r="G192" s="294">
        <f t="shared" si="95"/>
        <v>0</v>
      </c>
      <c r="H192" s="167" t="e">
        <f t="shared" ref="H192:H201" si="100">1/G192</f>
        <v>#DIV/0!</v>
      </c>
      <c r="I192" s="721" t="e">
        <f t="shared" si="97"/>
        <v>#DIV/0!</v>
      </c>
      <c r="J192" s="722"/>
      <c r="K192" s="722"/>
      <c r="L192" s="155" t="e">
        <f t="shared" si="93"/>
        <v>#DIV/0!</v>
      </c>
      <c r="M192" s="733" t="e">
        <f t="shared" si="99"/>
        <v>#DIV/0!</v>
      </c>
      <c r="N192" s="721"/>
      <c r="O192" s="723"/>
    </row>
    <row r="193" spans="1:15" x14ac:dyDescent="0.25">
      <c r="A193" s="294">
        <f t="shared" si="90"/>
        <v>2</v>
      </c>
      <c r="B193" s="294">
        <f t="shared" si="94"/>
        <v>6</v>
      </c>
      <c r="C193" s="294">
        <f t="shared" si="94"/>
        <v>6</v>
      </c>
      <c r="D193" s="294">
        <f t="shared" si="94"/>
        <v>2014</v>
      </c>
      <c r="E193" s="294">
        <f t="shared" si="92"/>
        <v>0</v>
      </c>
      <c r="F193" s="294">
        <f t="shared" si="95"/>
        <v>0</v>
      </c>
      <c r="G193" s="294">
        <f t="shared" si="95"/>
        <v>0</v>
      </c>
      <c r="H193" s="167" t="e">
        <f t="shared" si="100"/>
        <v>#DIV/0!</v>
      </c>
      <c r="I193" s="721" t="e">
        <f t="shared" si="97"/>
        <v>#DIV/0!</v>
      </c>
      <c r="J193" s="722"/>
      <c r="K193" s="722"/>
      <c r="L193" s="155" t="e">
        <f t="shared" si="93"/>
        <v>#DIV/0!</v>
      </c>
      <c r="M193" s="733" t="e">
        <f t="shared" si="99"/>
        <v>#DIV/0!</v>
      </c>
      <c r="N193" s="721"/>
      <c r="O193" s="723"/>
    </row>
    <row r="194" spans="1:15" x14ac:dyDescent="0.25">
      <c r="A194" s="294">
        <f t="shared" si="90"/>
        <v>3</v>
      </c>
      <c r="B194" s="294">
        <f t="shared" si="94"/>
        <v>2014</v>
      </c>
      <c r="C194" s="294">
        <f t="shared" si="94"/>
        <v>6</v>
      </c>
      <c r="D194" s="294">
        <f t="shared" si="94"/>
        <v>2014</v>
      </c>
      <c r="E194" s="294">
        <f t="shared" si="92"/>
        <v>0</v>
      </c>
      <c r="F194" s="294">
        <f t="shared" si="95"/>
        <v>0</v>
      </c>
      <c r="G194" s="294">
        <f t="shared" si="95"/>
        <v>0</v>
      </c>
      <c r="H194" s="167" t="e">
        <f t="shared" si="100"/>
        <v>#DIV/0!</v>
      </c>
      <c r="I194" s="721" t="e">
        <f t="shared" si="97"/>
        <v>#DIV/0!</v>
      </c>
      <c r="J194" s="722"/>
      <c r="K194" s="722"/>
      <c r="L194" s="155" t="e">
        <f t="shared" si="93"/>
        <v>#DIV/0!</v>
      </c>
      <c r="M194" s="733" t="e">
        <f t="shared" si="99"/>
        <v>#DIV/0!</v>
      </c>
      <c r="N194" s="721"/>
      <c r="O194" s="723"/>
    </row>
    <row r="195" spans="1:15" x14ac:dyDescent="0.25">
      <c r="A195" s="294">
        <f t="shared" si="90"/>
        <v>4</v>
      </c>
      <c r="B195" s="294">
        <f t="shared" si="94"/>
        <v>1</v>
      </c>
      <c r="C195" s="294">
        <f t="shared" si="94"/>
        <v>6</v>
      </c>
      <c r="D195" s="294">
        <f t="shared" si="94"/>
        <v>2014</v>
      </c>
      <c r="E195" s="294">
        <f t="shared" si="92"/>
        <v>0</v>
      </c>
      <c r="F195" s="294">
        <f t="shared" si="95"/>
        <v>0</v>
      </c>
      <c r="G195" s="294">
        <f t="shared" si="95"/>
        <v>0</v>
      </c>
      <c r="H195" s="167" t="e">
        <f t="shared" si="100"/>
        <v>#DIV/0!</v>
      </c>
      <c r="I195" s="721" t="e">
        <f t="shared" si="97"/>
        <v>#DIV/0!</v>
      </c>
      <c r="J195" s="722"/>
      <c r="K195" s="722"/>
      <c r="L195" s="155" t="e">
        <f t="shared" si="93"/>
        <v>#DIV/0!</v>
      </c>
      <c r="M195" s="733" t="e">
        <f t="shared" si="99"/>
        <v>#DIV/0!</v>
      </c>
      <c r="N195" s="721"/>
      <c r="O195" s="723"/>
    </row>
    <row r="196" spans="1:15" x14ac:dyDescent="0.25">
      <c r="A196" s="294">
        <f t="shared" si="90"/>
        <v>5</v>
      </c>
      <c r="B196" s="294">
        <f t="shared" si="94"/>
        <v>1</v>
      </c>
      <c r="C196" s="294">
        <f t="shared" si="94"/>
        <v>6</v>
      </c>
      <c r="D196" s="294">
        <f t="shared" si="94"/>
        <v>2014</v>
      </c>
      <c r="E196" s="294">
        <f t="shared" si="92"/>
        <v>0</v>
      </c>
      <c r="F196" s="294">
        <f t="shared" si="95"/>
        <v>0</v>
      </c>
      <c r="G196" s="294">
        <f t="shared" si="95"/>
        <v>0</v>
      </c>
      <c r="H196" s="167" t="e">
        <f t="shared" si="100"/>
        <v>#DIV/0!</v>
      </c>
      <c r="I196" s="721" t="e">
        <f t="shared" si="97"/>
        <v>#DIV/0!</v>
      </c>
      <c r="J196" s="722"/>
      <c r="K196" s="722"/>
      <c r="L196" s="155" t="e">
        <f t="shared" si="93"/>
        <v>#DIV/0!</v>
      </c>
      <c r="M196" s="733" t="e">
        <f t="shared" si="99"/>
        <v>#DIV/0!</v>
      </c>
      <c r="N196" s="721"/>
      <c r="O196" s="723"/>
    </row>
    <row r="197" spans="1:15" x14ac:dyDescent="0.25">
      <c r="A197" s="294">
        <f t="shared" si="90"/>
        <v>6</v>
      </c>
      <c r="B197" s="294">
        <f t="shared" si="94"/>
        <v>1</v>
      </c>
      <c r="C197" s="294">
        <f t="shared" si="94"/>
        <v>6</v>
      </c>
      <c r="D197" s="294">
        <f t="shared" si="94"/>
        <v>2014</v>
      </c>
      <c r="E197" s="294">
        <f t="shared" si="92"/>
        <v>0</v>
      </c>
      <c r="F197" s="294">
        <f t="shared" si="95"/>
        <v>0</v>
      </c>
      <c r="G197" s="294">
        <f t="shared" si="95"/>
        <v>0</v>
      </c>
      <c r="H197" s="167" t="e">
        <f t="shared" si="100"/>
        <v>#DIV/0!</v>
      </c>
      <c r="I197" s="721" t="e">
        <f t="shared" si="97"/>
        <v>#DIV/0!</v>
      </c>
      <c r="J197" s="722"/>
      <c r="K197" s="722"/>
      <c r="L197" s="155" t="e">
        <f t="shared" si="93"/>
        <v>#DIV/0!</v>
      </c>
      <c r="M197" s="733" t="e">
        <f t="shared" si="99"/>
        <v>#DIV/0!</v>
      </c>
      <c r="N197" s="721"/>
      <c r="O197" s="723"/>
    </row>
    <row r="198" spans="1:15" x14ac:dyDescent="0.25">
      <c r="A198" s="294">
        <f t="shared" si="90"/>
        <v>7</v>
      </c>
      <c r="B198" s="294">
        <f t="shared" si="94"/>
        <v>1</v>
      </c>
      <c r="C198" s="294">
        <f t="shared" si="94"/>
        <v>6</v>
      </c>
      <c r="D198" s="294">
        <f t="shared" si="94"/>
        <v>2014</v>
      </c>
      <c r="E198" s="294">
        <f t="shared" si="92"/>
        <v>0</v>
      </c>
      <c r="F198" s="294">
        <f t="shared" si="95"/>
        <v>0</v>
      </c>
      <c r="G198" s="294">
        <f t="shared" si="95"/>
        <v>0</v>
      </c>
      <c r="H198" s="167" t="e">
        <f t="shared" si="100"/>
        <v>#DIV/0!</v>
      </c>
      <c r="I198" s="721" t="e">
        <f t="shared" si="97"/>
        <v>#DIV/0!</v>
      </c>
      <c r="J198" s="722"/>
      <c r="K198" s="722"/>
      <c r="L198" s="155" t="e">
        <f t="shared" si="93"/>
        <v>#DIV/0!</v>
      </c>
      <c r="M198" s="733" t="e">
        <f t="shared" si="99"/>
        <v>#DIV/0!</v>
      </c>
      <c r="N198" s="721"/>
      <c r="O198" s="723"/>
    </row>
    <row r="199" spans="1:15" x14ac:dyDescent="0.25">
      <c r="A199" s="294">
        <f t="shared" si="90"/>
        <v>8</v>
      </c>
      <c r="B199" s="294">
        <f t="shared" si="94"/>
        <v>1</v>
      </c>
      <c r="C199" s="294">
        <f t="shared" si="94"/>
        <v>6</v>
      </c>
      <c r="D199" s="294">
        <f t="shared" si="94"/>
        <v>2014</v>
      </c>
      <c r="E199" s="294">
        <f t="shared" si="92"/>
        <v>0</v>
      </c>
      <c r="F199" s="294">
        <f t="shared" si="95"/>
        <v>0</v>
      </c>
      <c r="G199" s="294">
        <f t="shared" si="95"/>
        <v>0</v>
      </c>
      <c r="H199" s="167" t="e">
        <f t="shared" si="100"/>
        <v>#DIV/0!</v>
      </c>
      <c r="I199" s="721" t="e">
        <f t="shared" si="97"/>
        <v>#DIV/0!</v>
      </c>
      <c r="J199" s="722"/>
      <c r="K199" s="722"/>
      <c r="L199" s="155" t="e">
        <f t="shared" si="93"/>
        <v>#DIV/0!</v>
      </c>
      <c r="M199" s="733" t="e">
        <f t="shared" si="99"/>
        <v>#DIV/0!</v>
      </c>
      <c r="N199" s="721"/>
      <c r="O199" s="723"/>
    </row>
    <row r="200" spans="1:15" x14ac:dyDescent="0.25">
      <c r="A200" s="294">
        <f t="shared" ref="A200:G200" si="101">A143</f>
        <v>9</v>
      </c>
      <c r="B200" s="294">
        <f t="shared" si="101"/>
        <v>1</v>
      </c>
      <c r="C200" s="294">
        <f t="shared" si="101"/>
        <v>6</v>
      </c>
      <c r="D200" s="294">
        <f t="shared" si="101"/>
        <v>2014</v>
      </c>
      <c r="E200" s="294">
        <f t="shared" si="101"/>
        <v>0</v>
      </c>
      <c r="F200" s="294">
        <f t="shared" si="101"/>
        <v>0</v>
      </c>
      <c r="G200" s="294">
        <f t="shared" si="101"/>
        <v>0</v>
      </c>
      <c r="H200" s="167" t="e">
        <f t="shared" si="100"/>
        <v>#DIV/0!</v>
      </c>
      <c r="I200" s="721" t="e">
        <f t="shared" si="97"/>
        <v>#DIV/0!</v>
      </c>
      <c r="J200" s="722"/>
      <c r="K200" s="722"/>
      <c r="L200" s="155" t="e">
        <f t="shared" si="93"/>
        <v>#DIV/0!</v>
      </c>
      <c r="M200" s="733" t="e">
        <f t="shared" si="99"/>
        <v>#DIV/0!</v>
      </c>
      <c r="N200" s="721"/>
      <c r="O200" s="723"/>
    </row>
    <row r="201" spans="1:15" x14ac:dyDescent="0.25">
      <c r="A201" s="294">
        <f t="shared" ref="A201:G201" si="102">A144</f>
        <v>10</v>
      </c>
      <c r="B201" s="294">
        <f t="shared" si="102"/>
        <v>1</v>
      </c>
      <c r="C201" s="294">
        <f t="shared" si="102"/>
        <v>6</v>
      </c>
      <c r="D201" s="294">
        <f t="shared" si="102"/>
        <v>2014</v>
      </c>
      <c r="E201" s="294">
        <f t="shared" si="102"/>
        <v>0</v>
      </c>
      <c r="F201" s="294">
        <f t="shared" si="102"/>
        <v>0</v>
      </c>
      <c r="G201" s="294">
        <f t="shared" si="102"/>
        <v>0</v>
      </c>
      <c r="H201" s="167" t="e">
        <f t="shared" si="100"/>
        <v>#DIV/0!</v>
      </c>
      <c r="I201" s="721" t="e">
        <f t="shared" si="97"/>
        <v>#DIV/0!</v>
      </c>
      <c r="J201" s="722"/>
      <c r="K201" s="722"/>
      <c r="L201" s="155" t="e">
        <f t="shared" si="93"/>
        <v>#DIV/0!</v>
      </c>
      <c r="M201" s="733" t="e">
        <f t="shared" si="99"/>
        <v>#DIV/0!</v>
      </c>
      <c r="N201" s="721"/>
      <c r="O201" s="723"/>
    </row>
    <row r="202" spans="1:15" x14ac:dyDescent="0.25">
      <c r="A202" s="294" t="str">
        <f t="shared" ref="A202:G211" si="103">A145</f>
        <v>A1</v>
      </c>
      <c r="B202" s="294">
        <f t="shared" si="103"/>
        <v>1</v>
      </c>
      <c r="C202" s="294">
        <f t="shared" si="103"/>
        <v>6</v>
      </c>
      <c r="D202" s="294">
        <f t="shared" si="103"/>
        <v>2015</v>
      </c>
      <c r="E202" s="294">
        <f t="shared" si="103"/>
        <v>250</v>
      </c>
      <c r="F202" s="294">
        <f t="shared" si="103"/>
        <v>0</v>
      </c>
      <c r="G202" s="294">
        <f t="shared" si="103"/>
        <v>10</v>
      </c>
      <c r="H202" s="167">
        <f t="shared" ref="H202:H221" si="104">1/G202</f>
        <v>0.1</v>
      </c>
      <c r="I202" s="721">
        <f t="shared" ref="I202:I211" si="105">M145</f>
        <v>200</v>
      </c>
      <c r="J202" s="722"/>
      <c r="K202" s="722"/>
      <c r="L202" s="155">
        <f t="shared" si="93"/>
        <v>25</v>
      </c>
      <c r="M202" s="733">
        <f t="shared" si="99"/>
        <v>175</v>
      </c>
      <c r="N202" s="721"/>
      <c r="O202" s="723"/>
    </row>
    <row r="203" spans="1:15" x14ac:dyDescent="0.25">
      <c r="A203" s="294" t="str">
        <f t="shared" si="103"/>
        <v>B1</v>
      </c>
      <c r="B203" s="294">
        <f t="shared" si="103"/>
        <v>1</v>
      </c>
      <c r="C203" s="294">
        <f t="shared" si="103"/>
        <v>6</v>
      </c>
      <c r="D203" s="294">
        <f t="shared" si="103"/>
        <v>2015</v>
      </c>
      <c r="E203" s="294">
        <f t="shared" si="103"/>
        <v>500</v>
      </c>
      <c r="F203" s="294">
        <f t="shared" si="103"/>
        <v>0</v>
      </c>
      <c r="G203" s="294">
        <f t="shared" si="103"/>
        <v>15</v>
      </c>
      <c r="H203" s="167">
        <f t="shared" si="104"/>
        <v>6.6666666666666666E-2</v>
      </c>
      <c r="I203" s="721">
        <f t="shared" si="105"/>
        <v>433.33333333333337</v>
      </c>
      <c r="J203" s="722"/>
      <c r="K203" s="722"/>
      <c r="L203" s="155">
        <f t="shared" si="93"/>
        <v>33.333333333333336</v>
      </c>
      <c r="M203" s="733">
        <f t="shared" si="99"/>
        <v>400.00000000000006</v>
      </c>
      <c r="N203" s="721"/>
      <c r="O203" s="723"/>
    </row>
    <row r="204" spans="1:15" x14ac:dyDescent="0.25">
      <c r="A204" s="294" t="str">
        <f t="shared" si="103"/>
        <v>A2</v>
      </c>
      <c r="B204" s="294">
        <f t="shared" si="103"/>
        <v>1</v>
      </c>
      <c r="C204" s="294">
        <f t="shared" si="103"/>
        <v>6</v>
      </c>
      <c r="D204" s="294">
        <f t="shared" si="103"/>
        <v>2015</v>
      </c>
      <c r="E204" s="294">
        <f t="shared" si="103"/>
        <v>750</v>
      </c>
      <c r="F204" s="294">
        <f t="shared" si="103"/>
        <v>0</v>
      </c>
      <c r="G204" s="294">
        <f t="shared" si="103"/>
        <v>8</v>
      </c>
      <c r="H204" s="167">
        <f t="shared" si="104"/>
        <v>0.125</v>
      </c>
      <c r="I204" s="721">
        <f t="shared" si="105"/>
        <v>562.5</v>
      </c>
      <c r="J204" s="722"/>
      <c r="K204" s="722"/>
      <c r="L204" s="155">
        <f t="shared" si="93"/>
        <v>93.75</v>
      </c>
      <c r="M204" s="733">
        <f t="shared" si="99"/>
        <v>468.75</v>
      </c>
      <c r="N204" s="721"/>
      <c r="O204" s="723"/>
    </row>
    <row r="205" spans="1:15" x14ac:dyDescent="0.25">
      <c r="A205" s="294" t="str">
        <f t="shared" si="103"/>
        <v>B2</v>
      </c>
      <c r="B205" s="294">
        <f t="shared" si="103"/>
        <v>1</v>
      </c>
      <c r="C205" s="294">
        <f t="shared" si="103"/>
        <v>6</v>
      </c>
      <c r="D205" s="294">
        <f t="shared" si="103"/>
        <v>2015</v>
      </c>
      <c r="E205" s="294">
        <f t="shared" si="103"/>
        <v>1000</v>
      </c>
      <c r="F205" s="294">
        <f t="shared" si="103"/>
        <v>0</v>
      </c>
      <c r="G205" s="294">
        <f t="shared" si="103"/>
        <v>4</v>
      </c>
      <c r="H205" s="167">
        <f t="shared" si="104"/>
        <v>0.25</v>
      </c>
      <c r="I205" s="721">
        <f t="shared" si="105"/>
        <v>500</v>
      </c>
      <c r="J205" s="722"/>
      <c r="K205" s="722"/>
      <c r="L205" s="155">
        <f t="shared" si="93"/>
        <v>250</v>
      </c>
      <c r="M205" s="733">
        <f t="shared" si="99"/>
        <v>250</v>
      </c>
      <c r="N205" s="721"/>
      <c r="O205" s="723"/>
    </row>
    <row r="206" spans="1:15" x14ac:dyDescent="0.25">
      <c r="A206" s="294" t="str">
        <f t="shared" si="103"/>
        <v>A3</v>
      </c>
      <c r="B206" s="294">
        <f t="shared" si="103"/>
        <v>1</v>
      </c>
      <c r="C206" s="294">
        <f t="shared" si="103"/>
        <v>6</v>
      </c>
      <c r="D206" s="294">
        <f t="shared" si="103"/>
        <v>2015</v>
      </c>
      <c r="E206" s="294">
        <f t="shared" si="103"/>
        <v>1250</v>
      </c>
      <c r="F206" s="294">
        <f t="shared" si="103"/>
        <v>0</v>
      </c>
      <c r="G206" s="294">
        <f t="shared" si="103"/>
        <v>6</v>
      </c>
      <c r="H206" s="167">
        <f t="shared" si="104"/>
        <v>0.16666666666666666</v>
      </c>
      <c r="I206" s="721">
        <f t="shared" si="105"/>
        <v>833.33333333333337</v>
      </c>
      <c r="J206" s="722"/>
      <c r="K206" s="722"/>
      <c r="L206" s="155">
        <f t="shared" si="93"/>
        <v>208.33333333333334</v>
      </c>
      <c r="M206" s="733">
        <f t="shared" si="99"/>
        <v>625</v>
      </c>
      <c r="N206" s="721"/>
      <c r="O206" s="723"/>
    </row>
    <row r="207" spans="1:15" x14ac:dyDescent="0.25">
      <c r="A207" s="294" t="str">
        <f t="shared" si="103"/>
        <v>B3</v>
      </c>
      <c r="B207" s="294">
        <f t="shared" si="103"/>
        <v>1</v>
      </c>
      <c r="C207" s="294">
        <f t="shared" si="103"/>
        <v>6</v>
      </c>
      <c r="D207" s="294">
        <f t="shared" si="103"/>
        <v>2015</v>
      </c>
      <c r="E207" s="294">
        <f t="shared" si="103"/>
        <v>1500</v>
      </c>
      <c r="F207" s="294">
        <f t="shared" si="103"/>
        <v>0</v>
      </c>
      <c r="G207" s="294">
        <f t="shared" si="103"/>
        <v>5</v>
      </c>
      <c r="H207" s="167">
        <f t="shared" si="104"/>
        <v>0.2</v>
      </c>
      <c r="I207" s="721">
        <f t="shared" si="105"/>
        <v>900</v>
      </c>
      <c r="J207" s="722"/>
      <c r="K207" s="722"/>
      <c r="L207" s="155">
        <f t="shared" si="93"/>
        <v>300</v>
      </c>
      <c r="M207" s="733">
        <f t="shared" si="99"/>
        <v>600</v>
      </c>
      <c r="N207" s="721"/>
      <c r="O207" s="723"/>
    </row>
    <row r="208" spans="1:15" x14ac:dyDescent="0.25">
      <c r="A208" s="294" t="str">
        <f t="shared" si="103"/>
        <v>A4</v>
      </c>
      <c r="B208" s="294">
        <f t="shared" si="103"/>
        <v>1</v>
      </c>
      <c r="C208" s="294">
        <f t="shared" si="103"/>
        <v>6</v>
      </c>
      <c r="D208" s="294">
        <f t="shared" si="103"/>
        <v>2015</v>
      </c>
      <c r="E208" s="294">
        <f t="shared" si="103"/>
        <v>1750</v>
      </c>
      <c r="F208" s="294">
        <f t="shared" si="103"/>
        <v>0</v>
      </c>
      <c r="G208" s="294">
        <f t="shared" si="103"/>
        <v>5</v>
      </c>
      <c r="H208" s="167">
        <f t="shared" si="104"/>
        <v>0.2</v>
      </c>
      <c r="I208" s="721">
        <f t="shared" si="105"/>
        <v>1050</v>
      </c>
      <c r="J208" s="722"/>
      <c r="K208" s="722"/>
      <c r="L208" s="155">
        <f t="shared" si="93"/>
        <v>350</v>
      </c>
      <c r="M208" s="733">
        <f t="shared" si="99"/>
        <v>700</v>
      </c>
      <c r="N208" s="721"/>
      <c r="O208" s="723"/>
    </row>
    <row r="209" spans="1:15" x14ac:dyDescent="0.25">
      <c r="A209" s="294" t="str">
        <f t="shared" si="103"/>
        <v>B4</v>
      </c>
      <c r="B209" s="294">
        <f t="shared" si="103"/>
        <v>1</v>
      </c>
      <c r="C209" s="294">
        <f t="shared" si="103"/>
        <v>6</v>
      </c>
      <c r="D209" s="294">
        <f t="shared" si="103"/>
        <v>2015</v>
      </c>
      <c r="E209" s="294">
        <f t="shared" si="103"/>
        <v>2000</v>
      </c>
      <c r="F209" s="294">
        <f t="shared" si="103"/>
        <v>0</v>
      </c>
      <c r="G209" s="294">
        <f t="shared" si="103"/>
        <v>5</v>
      </c>
      <c r="H209" s="167">
        <f t="shared" si="104"/>
        <v>0.2</v>
      </c>
      <c r="I209" s="721">
        <f t="shared" si="105"/>
        <v>1200</v>
      </c>
      <c r="J209" s="722"/>
      <c r="K209" s="722"/>
      <c r="L209" s="155">
        <f t="shared" si="93"/>
        <v>400</v>
      </c>
      <c r="M209" s="733">
        <f t="shared" si="99"/>
        <v>800</v>
      </c>
      <c r="N209" s="721"/>
      <c r="O209" s="723"/>
    </row>
    <row r="210" spans="1:15" x14ac:dyDescent="0.25">
      <c r="A210" s="294" t="str">
        <f t="shared" si="103"/>
        <v>A5</v>
      </c>
      <c r="B210" s="294">
        <f t="shared" si="103"/>
        <v>1</v>
      </c>
      <c r="C210" s="294">
        <f t="shared" si="103"/>
        <v>6</v>
      </c>
      <c r="D210" s="294">
        <f t="shared" si="103"/>
        <v>2015</v>
      </c>
      <c r="E210" s="294">
        <f t="shared" si="103"/>
        <v>2250</v>
      </c>
      <c r="F210" s="294">
        <f t="shared" si="103"/>
        <v>0</v>
      </c>
      <c r="G210" s="294">
        <f t="shared" si="103"/>
        <v>5</v>
      </c>
      <c r="H210" s="167">
        <f t="shared" si="104"/>
        <v>0.2</v>
      </c>
      <c r="I210" s="721">
        <f t="shared" si="105"/>
        <v>1350</v>
      </c>
      <c r="J210" s="722"/>
      <c r="K210" s="722"/>
      <c r="L210" s="155">
        <f t="shared" si="93"/>
        <v>450</v>
      </c>
      <c r="M210" s="733">
        <f t="shared" si="99"/>
        <v>900</v>
      </c>
      <c r="N210" s="721"/>
      <c r="O210" s="723"/>
    </row>
    <row r="211" spans="1:15" x14ac:dyDescent="0.25">
      <c r="A211" s="294" t="str">
        <f t="shared" si="103"/>
        <v>B5</v>
      </c>
      <c r="B211" s="294">
        <f t="shared" si="103"/>
        <v>1</v>
      </c>
      <c r="C211" s="294">
        <f t="shared" si="103"/>
        <v>6</v>
      </c>
      <c r="D211" s="294">
        <f t="shared" si="103"/>
        <v>2015</v>
      </c>
      <c r="E211" s="294">
        <f t="shared" si="103"/>
        <v>2500</v>
      </c>
      <c r="F211" s="294">
        <f t="shared" si="103"/>
        <v>0</v>
      </c>
      <c r="G211" s="294">
        <f t="shared" si="103"/>
        <v>5</v>
      </c>
      <c r="H211" s="167">
        <f t="shared" si="104"/>
        <v>0.2</v>
      </c>
      <c r="I211" s="721">
        <f t="shared" si="105"/>
        <v>1500</v>
      </c>
      <c r="J211" s="722"/>
      <c r="K211" s="722"/>
      <c r="L211" s="155">
        <f t="shared" si="93"/>
        <v>500</v>
      </c>
      <c r="M211" s="733">
        <f t="shared" si="99"/>
        <v>1000</v>
      </c>
      <c r="N211" s="721"/>
      <c r="O211" s="723"/>
    </row>
    <row r="212" spans="1:15" x14ac:dyDescent="0.25">
      <c r="A212" s="294" t="str">
        <f t="shared" ref="A212:A219" si="106">A158</f>
        <v>Ab</v>
      </c>
      <c r="B212" s="294">
        <f t="shared" ref="B212:G212" si="107">B158</f>
        <v>1</v>
      </c>
      <c r="C212" s="294">
        <f t="shared" si="107"/>
        <v>6</v>
      </c>
      <c r="D212" s="294">
        <f t="shared" si="107"/>
        <v>2016</v>
      </c>
      <c r="E212" s="294">
        <f t="shared" si="107"/>
        <v>100</v>
      </c>
      <c r="F212" s="294">
        <f t="shared" si="107"/>
        <v>0</v>
      </c>
      <c r="G212" s="294">
        <f t="shared" si="107"/>
        <v>5</v>
      </c>
      <c r="H212" s="167">
        <f t="shared" si="104"/>
        <v>0.2</v>
      </c>
      <c r="I212" s="721">
        <f>M158</f>
        <v>80</v>
      </c>
      <c r="J212" s="722"/>
      <c r="K212" s="722"/>
      <c r="L212" s="155">
        <f t="shared" ref="L212:L221" si="108">(E212-F212)/G212</f>
        <v>20</v>
      </c>
      <c r="M212" s="733">
        <f t="shared" ref="M212:M221" si="109">I212-L212</f>
        <v>60</v>
      </c>
      <c r="N212" s="721"/>
      <c r="O212" s="723"/>
    </row>
    <row r="213" spans="1:15" x14ac:dyDescent="0.25">
      <c r="A213" s="294" t="str">
        <f t="shared" si="106"/>
        <v>Ab</v>
      </c>
      <c r="B213" s="294">
        <f t="shared" ref="B213:G219" si="110">B159</f>
        <v>1</v>
      </c>
      <c r="C213" s="294">
        <f t="shared" si="110"/>
        <v>6</v>
      </c>
      <c r="D213" s="294">
        <f t="shared" si="110"/>
        <v>2016</v>
      </c>
      <c r="E213" s="294">
        <f t="shared" si="110"/>
        <v>250</v>
      </c>
      <c r="F213" s="294">
        <f t="shared" si="110"/>
        <v>0</v>
      </c>
      <c r="G213" s="294">
        <f t="shared" si="110"/>
        <v>5</v>
      </c>
      <c r="H213" s="167">
        <f t="shared" si="104"/>
        <v>0.2</v>
      </c>
      <c r="I213" s="721">
        <f t="shared" ref="I213:I221" si="111">M159</f>
        <v>200</v>
      </c>
      <c r="J213" s="722"/>
      <c r="K213" s="722"/>
      <c r="L213" s="155">
        <f t="shared" si="108"/>
        <v>50</v>
      </c>
      <c r="M213" s="733">
        <f t="shared" si="109"/>
        <v>150</v>
      </c>
      <c r="N213" s="721"/>
      <c r="O213" s="723"/>
    </row>
    <row r="214" spans="1:15" x14ac:dyDescent="0.25">
      <c r="A214" s="294" t="str">
        <f t="shared" si="106"/>
        <v>Ac</v>
      </c>
      <c r="B214" s="294">
        <f t="shared" si="110"/>
        <v>1</v>
      </c>
      <c r="C214" s="294">
        <f t="shared" si="110"/>
        <v>6</v>
      </c>
      <c r="D214" s="294">
        <f t="shared" si="110"/>
        <v>2016</v>
      </c>
      <c r="E214" s="294">
        <f t="shared" si="110"/>
        <v>500</v>
      </c>
      <c r="F214" s="294">
        <f t="shared" si="110"/>
        <v>0</v>
      </c>
      <c r="G214" s="294">
        <f t="shared" si="110"/>
        <v>5</v>
      </c>
      <c r="H214" s="167">
        <f t="shared" si="104"/>
        <v>0.2</v>
      </c>
      <c r="I214" s="721">
        <f t="shared" si="111"/>
        <v>400</v>
      </c>
      <c r="J214" s="722"/>
      <c r="K214" s="722"/>
      <c r="L214" s="155">
        <f t="shared" si="108"/>
        <v>100</v>
      </c>
      <c r="M214" s="733">
        <f t="shared" si="109"/>
        <v>300</v>
      </c>
      <c r="N214" s="721"/>
      <c r="O214" s="723"/>
    </row>
    <row r="215" spans="1:15" x14ac:dyDescent="0.25">
      <c r="A215" s="294" t="str">
        <f t="shared" si="106"/>
        <v>Ac</v>
      </c>
      <c r="B215" s="294">
        <f t="shared" si="110"/>
        <v>1</v>
      </c>
      <c r="C215" s="294">
        <f t="shared" si="110"/>
        <v>6</v>
      </c>
      <c r="D215" s="294">
        <f t="shared" si="110"/>
        <v>2016</v>
      </c>
      <c r="E215" s="294">
        <f t="shared" si="110"/>
        <v>750</v>
      </c>
      <c r="F215" s="294">
        <f t="shared" si="110"/>
        <v>0</v>
      </c>
      <c r="G215" s="294">
        <f t="shared" si="110"/>
        <v>5</v>
      </c>
      <c r="H215" s="167">
        <f t="shared" si="104"/>
        <v>0.2</v>
      </c>
      <c r="I215" s="721">
        <f t="shared" si="111"/>
        <v>600</v>
      </c>
      <c r="J215" s="722"/>
      <c r="K215" s="722"/>
      <c r="L215" s="155">
        <f t="shared" si="108"/>
        <v>150</v>
      </c>
      <c r="M215" s="733">
        <f t="shared" si="109"/>
        <v>450</v>
      </c>
      <c r="N215" s="721"/>
      <c r="O215" s="723"/>
    </row>
    <row r="216" spans="1:15" x14ac:dyDescent="0.25">
      <c r="A216" s="294" t="str">
        <f t="shared" si="106"/>
        <v>Ab</v>
      </c>
      <c r="B216" s="294">
        <f t="shared" si="110"/>
        <v>1</v>
      </c>
      <c r="C216" s="294">
        <f t="shared" si="110"/>
        <v>6</v>
      </c>
      <c r="D216" s="294">
        <f t="shared" si="110"/>
        <v>2016</v>
      </c>
      <c r="E216" s="294">
        <f t="shared" si="110"/>
        <v>100</v>
      </c>
      <c r="F216" s="294">
        <f t="shared" si="110"/>
        <v>0</v>
      </c>
      <c r="G216" s="294">
        <f t="shared" si="110"/>
        <v>5</v>
      </c>
      <c r="H216" s="167">
        <f t="shared" si="104"/>
        <v>0.2</v>
      </c>
      <c r="I216" s="721">
        <f t="shared" si="111"/>
        <v>80</v>
      </c>
      <c r="J216" s="722"/>
      <c r="K216" s="722"/>
      <c r="L216" s="155">
        <f t="shared" si="108"/>
        <v>20</v>
      </c>
      <c r="M216" s="733">
        <f t="shared" si="109"/>
        <v>60</v>
      </c>
      <c r="N216" s="721"/>
      <c r="O216" s="723"/>
    </row>
    <row r="217" spans="1:15" x14ac:dyDescent="0.25">
      <c r="A217" s="294" t="str">
        <f t="shared" si="106"/>
        <v>Ab</v>
      </c>
      <c r="B217" s="294">
        <f t="shared" si="110"/>
        <v>1</v>
      </c>
      <c r="C217" s="294">
        <f t="shared" si="110"/>
        <v>6</v>
      </c>
      <c r="D217" s="294">
        <f t="shared" si="110"/>
        <v>2016</v>
      </c>
      <c r="E217" s="294">
        <f t="shared" si="110"/>
        <v>1000</v>
      </c>
      <c r="F217" s="294">
        <f t="shared" si="110"/>
        <v>0</v>
      </c>
      <c r="G217" s="294">
        <f t="shared" si="110"/>
        <v>5</v>
      </c>
      <c r="H217" s="167">
        <f t="shared" si="104"/>
        <v>0.2</v>
      </c>
      <c r="I217" s="721">
        <f t="shared" si="111"/>
        <v>800</v>
      </c>
      <c r="J217" s="722"/>
      <c r="K217" s="722"/>
      <c r="L217" s="155">
        <f t="shared" si="108"/>
        <v>200</v>
      </c>
      <c r="M217" s="733">
        <f t="shared" si="109"/>
        <v>600</v>
      </c>
      <c r="N217" s="721"/>
      <c r="O217" s="723"/>
    </row>
    <row r="218" spans="1:15" x14ac:dyDescent="0.25">
      <c r="A218" s="294" t="str">
        <f t="shared" si="106"/>
        <v>Ac</v>
      </c>
      <c r="B218" s="294">
        <f t="shared" si="110"/>
        <v>1</v>
      </c>
      <c r="C218" s="294">
        <f t="shared" si="110"/>
        <v>6</v>
      </c>
      <c r="D218" s="294">
        <f t="shared" si="110"/>
        <v>2016</v>
      </c>
      <c r="E218" s="294">
        <f t="shared" si="110"/>
        <v>1250</v>
      </c>
      <c r="F218" s="294">
        <f t="shared" si="110"/>
        <v>0</v>
      </c>
      <c r="G218" s="294">
        <f t="shared" si="110"/>
        <v>5</v>
      </c>
      <c r="H218" s="167">
        <f t="shared" si="104"/>
        <v>0.2</v>
      </c>
      <c r="I218" s="721">
        <f t="shared" si="111"/>
        <v>1000</v>
      </c>
      <c r="J218" s="722"/>
      <c r="K218" s="722"/>
      <c r="L218" s="155">
        <f t="shared" si="108"/>
        <v>250</v>
      </c>
      <c r="M218" s="733">
        <f t="shared" si="109"/>
        <v>750</v>
      </c>
      <c r="N218" s="721"/>
      <c r="O218" s="723"/>
    </row>
    <row r="219" spans="1:15" x14ac:dyDescent="0.25">
      <c r="A219" s="294" t="str">
        <f t="shared" si="106"/>
        <v>Ac</v>
      </c>
      <c r="B219" s="294">
        <f t="shared" si="110"/>
        <v>1</v>
      </c>
      <c r="C219" s="294">
        <f t="shared" si="110"/>
        <v>6</v>
      </c>
      <c r="D219" s="294">
        <f t="shared" si="110"/>
        <v>2016</v>
      </c>
      <c r="E219" s="294">
        <f t="shared" si="110"/>
        <v>2500</v>
      </c>
      <c r="F219" s="294">
        <f t="shared" si="110"/>
        <v>0</v>
      </c>
      <c r="G219" s="294">
        <f t="shared" si="110"/>
        <v>5</v>
      </c>
      <c r="H219" s="167">
        <f t="shared" si="104"/>
        <v>0.2</v>
      </c>
      <c r="I219" s="721">
        <f t="shared" si="111"/>
        <v>2000</v>
      </c>
      <c r="J219" s="722"/>
      <c r="K219" s="722"/>
      <c r="L219" s="155">
        <f t="shared" si="108"/>
        <v>500</v>
      </c>
      <c r="M219" s="733">
        <f t="shared" si="109"/>
        <v>1500</v>
      </c>
      <c r="N219" s="721"/>
      <c r="O219" s="723"/>
    </row>
    <row r="220" spans="1:15" x14ac:dyDescent="0.25">
      <c r="A220" s="294" t="str">
        <f t="shared" ref="A220:G220" si="112">A166</f>
        <v>Ab</v>
      </c>
      <c r="B220" s="294">
        <f t="shared" si="112"/>
        <v>1</v>
      </c>
      <c r="C220" s="294">
        <f t="shared" si="112"/>
        <v>6</v>
      </c>
      <c r="D220" s="294">
        <f t="shared" si="112"/>
        <v>2016</v>
      </c>
      <c r="E220" s="294">
        <f t="shared" si="112"/>
        <v>5000</v>
      </c>
      <c r="F220" s="294">
        <f t="shared" si="112"/>
        <v>1000</v>
      </c>
      <c r="G220" s="294">
        <f t="shared" si="112"/>
        <v>10</v>
      </c>
      <c r="H220" s="167">
        <f t="shared" si="104"/>
        <v>0.1</v>
      </c>
      <c r="I220" s="721">
        <f t="shared" si="111"/>
        <v>4600</v>
      </c>
      <c r="J220" s="722"/>
      <c r="K220" s="722"/>
      <c r="L220" s="155">
        <f t="shared" si="108"/>
        <v>400</v>
      </c>
      <c r="M220" s="733">
        <f t="shared" si="109"/>
        <v>4200</v>
      </c>
      <c r="N220" s="721"/>
      <c r="O220" s="723"/>
    </row>
    <row r="221" spans="1:15" ht="15.75" thickBot="1" x14ac:dyDescent="0.3">
      <c r="A221" s="294" t="str">
        <f t="shared" ref="A221:G221" si="113">A167</f>
        <v>AB</v>
      </c>
      <c r="B221" s="294">
        <f t="shared" si="113"/>
        <v>1</v>
      </c>
      <c r="C221" s="294">
        <f t="shared" si="113"/>
        <v>6</v>
      </c>
      <c r="D221" s="294">
        <f t="shared" si="113"/>
        <v>2016</v>
      </c>
      <c r="E221" s="294">
        <f t="shared" si="113"/>
        <v>10000</v>
      </c>
      <c r="F221" s="294">
        <f t="shared" si="113"/>
        <v>2500</v>
      </c>
      <c r="G221" s="294">
        <f t="shared" si="113"/>
        <v>15</v>
      </c>
      <c r="H221" s="167">
        <f t="shared" si="104"/>
        <v>6.6666666666666666E-2</v>
      </c>
      <c r="I221" s="721">
        <f t="shared" si="111"/>
        <v>9500</v>
      </c>
      <c r="J221" s="722"/>
      <c r="K221" s="722"/>
      <c r="L221" s="155">
        <f t="shared" si="108"/>
        <v>500</v>
      </c>
      <c r="M221" s="733">
        <f t="shared" si="109"/>
        <v>9000</v>
      </c>
      <c r="N221" s="721"/>
      <c r="O221" s="723"/>
    </row>
    <row r="222" spans="1:15" ht="15.75" thickBot="1" x14ac:dyDescent="0.3">
      <c r="A222" s="52" t="s">
        <v>197</v>
      </c>
      <c r="B222" s="744">
        <f>$K$171</f>
        <v>2017</v>
      </c>
      <c r="C222" s="744"/>
      <c r="D222" s="744"/>
      <c r="E222" s="196"/>
      <c r="F222" s="52"/>
      <c r="G222" s="52"/>
      <c r="H222" s="52"/>
      <c r="I222" s="52"/>
      <c r="J222" s="52"/>
      <c r="K222" s="52"/>
      <c r="L222" s="52"/>
      <c r="M222" s="52"/>
      <c r="N222" s="52"/>
      <c r="O222" s="195"/>
    </row>
    <row r="223" spans="1:15" ht="45.75" thickBot="1" x14ac:dyDescent="0.3">
      <c r="A223" s="336" t="s">
        <v>98</v>
      </c>
      <c r="B223" s="725" t="s">
        <v>99</v>
      </c>
      <c r="C223" s="725"/>
      <c r="D223" s="727"/>
      <c r="E223" s="292" t="s">
        <v>100</v>
      </c>
      <c r="F223" s="164" t="s">
        <v>101</v>
      </c>
      <c r="G223" s="192" t="s">
        <v>102</v>
      </c>
      <c r="H223" s="164" t="s">
        <v>109</v>
      </c>
      <c r="I223" s="724" t="s">
        <v>103</v>
      </c>
      <c r="J223" s="725"/>
      <c r="K223" s="726"/>
      <c r="L223" s="164" t="s">
        <v>109</v>
      </c>
      <c r="M223" s="724" t="s">
        <v>104</v>
      </c>
      <c r="N223" s="725"/>
      <c r="O223" s="727"/>
    </row>
    <row r="224" spans="1:15" ht="15.75" thickBot="1" x14ac:dyDescent="0.3">
      <c r="A224" s="337"/>
      <c r="B224" s="293" t="s">
        <v>105</v>
      </c>
      <c r="C224" s="156" t="s">
        <v>106</v>
      </c>
      <c r="D224" s="342" t="s">
        <v>107</v>
      </c>
      <c r="E224" s="335"/>
      <c r="F224" s="158"/>
      <c r="G224" s="157"/>
      <c r="H224" s="158" t="s">
        <v>110</v>
      </c>
      <c r="I224" s="158">
        <v>1</v>
      </c>
      <c r="J224" s="157">
        <v>1</v>
      </c>
      <c r="K224" s="200">
        <f>K171</f>
        <v>2017</v>
      </c>
      <c r="L224" s="158" t="s">
        <v>66</v>
      </c>
      <c r="M224" s="158">
        <v>31</v>
      </c>
      <c r="N224" s="157">
        <v>12</v>
      </c>
      <c r="O224" s="197">
        <f>K224</f>
        <v>2017</v>
      </c>
    </row>
    <row r="225" spans="1:15" x14ac:dyDescent="0.25">
      <c r="A225" s="354" t="s">
        <v>180</v>
      </c>
      <c r="B225" s="322">
        <v>1</v>
      </c>
      <c r="C225" s="166">
        <v>6</v>
      </c>
      <c r="D225" s="339">
        <f>$K$171</f>
        <v>2017</v>
      </c>
      <c r="E225" s="322">
        <v>100</v>
      </c>
      <c r="F225" s="166">
        <f>'1. Activa en passiva '!M202</f>
        <v>0</v>
      </c>
      <c r="G225" s="166">
        <v>5</v>
      </c>
      <c r="H225" s="348">
        <f>1/G225</f>
        <v>0.2</v>
      </c>
      <c r="I225" s="735">
        <v>0</v>
      </c>
      <c r="J225" s="736"/>
      <c r="K225" s="737"/>
      <c r="L225" s="351">
        <f>(E225-F225)/G225</f>
        <v>20</v>
      </c>
      <c r="M225" s="735">
        <f>E225-L225</f>
        <v>80</v>
      </c>
      <c r="N225" s="736"/>
      <c r="O225" s="738"/>
    </row>
    <row r="226" spans="1:15" x14ac:dyDescent="0.25">
      <c r="A226" s="356" t="s">
        <v>182</v>
      </c>
      <c r="B226" s="320">
        <v>1</v>
      </c>
      <c r="C226" s="324">
        <v>6</v>
      </c>
      <c r="D226" s="340">
        <f>$K$171</f>
        <v>2017</v>
      </c>
      <c r="E226" s="320">
        <v>250</v>
      </c>
      <c r="F226" s="159">
        <f>'1. Activa en passiva '!M203</f>
        <v>0</v>
      </c>
      <c r="G226" s="159">
        <v>5</v>
      </c>
      <c r="H226" s="349">
        <f t="shared" ref="H226:H234" si="114">1/G226</f>
        <v>0.2</v>
      </c>
      <c r="I226" s="733">
        <v>0</v>
      </c>
      <c r="J226" s="721"/>
      <c r="K226" s="734"/>
      <c r="L226" s="352">
        <f t="shared" ref="L226:L234" si="115">(E226-F226)/G226</f>
        <v>50</v>
      </c>
      <c r="M226" s="733">
        <f t="shared" ref="M226:M234" si="116">E226-L226</f>
        <v>200</v>
      </c>
      <c r="N226" s="721"/>
      <c r="O226" s="723"/>
    </row>
    <row r="227" spans="1:15" x14ac:dyDescent="0.25">
      <c r="A227" s="356" t="s">
        <v>184</v>
      </c>
      <c r="B227" s="320">
        <v>1</v>
      </c>
      <c r="C227" s="324">
        <v>6</v>
      </c>
      <c r="D227" s="358">
        <f t="shared" ref="D227:D233" si="117">$K$171</f>
        <v>2017</v>
      </c>
      <c r="E227" s="320">
        <v>500</v>
      </c>
      <c r="F227" s="159">
        <f>'1. Activa en passiva '!M204</f>
        <v>0</v>
      </c>
      <c r="G227" s="159">
        <v>5</v>
      </c>
      <c r="H227" s="349">
        <f t="shared" si="114"/>
        <v>0.2</v>
      </c>
      <c r="I227" s="733">
        <v>0</v>
      </c>
      <c r="J227" s="721"/>
      <c r="K227" s="734"/>
      <c r="L227" s="352">
        <f t="shared" si="115"/>
        <v>100</v>
      </c>
      <c r="M227" s="733">
        <f t="shared" si="116"/>
        <v>400</v>
      </c>
      <c r="N227" s="721"/>
      <c r="O227" s="723"/>
    </row>
    <row r="228" spans="1:15" x14ac:dyDescent="0.25">
      <c r="A228" s="356" t="s">
        <v>186</v>
      </c>
      <c r="B228" s="320">
        <v>1</v>
      </c>
      <c r="C228" s="324">
        <v>6</v>
      </c>
      <c r="D228" s="358">
        <f t="shared" si="117"/>
        <v>2017</v>
      </c>
      <c r="E228" s="320">
        <v>750</v>
      </c>
      <c r="F228" s="159">
        <f>'1. Activa en passiva '!M205</f>
        <v>0</v>
      </c>
      <c r="G228" s="159">
        <v>5</v>
      </c>
      <c r="H228" s="349">
        <f t="shared" si="114"/>
        <v>0.2</v>
      </c>
      <c r="I228" s="733">
        <v>0</v>
      </c>
      <c r="J228" s="721"/>
      <c r="K228" s="734"/>
      <c r="L228" s="352">
        <f t="shared" si="115"/>
        <v>150</v>
      </c>
      <c r="M228" s="733">
        <f t="shared" si="116"/>
        <v>600</v>
      </c>
      <c r="N228" s="721"/>
      <c r="O228" s="723"/>
    </row>
    <row r="229" spans="1:15" x14ac:dyDescent="0.25">
      <c r="A229" s="356" t="s">
        <v>188</v>
      </c>
      <c r="B229" s="320">
        <v>1</v>
      </c>
      <c r="C229" s="324">
        <v>6</v>
      </c>
      <c r="D229" s="358">
        <f t="shared" si="117"/>
        <v>2017</v>
      </c>
      <c r="E229" s="320">
        <v>100</v>
      </c>
      <c r="F229" s="159">
        <f>'1. Activa en passiva '!M206</f>
        <v>0</v>
      </c>
      <c r="G229" s="159">
        <v>5</v>
      </c>
      <c r="H229" s="349">
        <f t="shared" si="114"/>
        <v>0.2</v>
      </c>
      <c r="I229" s="733">
        <v>0</v>
      </c>
      <c r="J229" s="721"/>
      <c r="K229" s="734"/>
      <c r="L229" s="352">
        <f t="shared" si="115"/>
        <v>20</v>
      </c>
      <c r="M229" s="733">
        <f t="shared" si="116"/>
        <v>80</v>
      </c>
      <c r="N229" s="721"/>
      <c r="O229" s="723"/>
    </row>
    <row r="230" spans="1:15" x14ac:dyDescent="0.25">
      <c r="A230" s="356" t="s">
        <v>189</v>
      </c>
      <c r="B230" s="320">
        <v>1</v>
      </c>
      <c r="C230" s="324">
        <v>6</v>
      </c>
      <c r="D230" s="358">
        <f t="shared" si="117"/>
        <v>2017</v>
      </c>
      <c r="E230" s="320">
        <v>1000</v>
      </c>
      <c r="F230" s="159">
        <f>'1. Activa en passiva '!M207</f>
        <v>0</v>
      </c>
      <c r="G230" s="159">
        <v>5</v>
      </c>
      <c r="H230" s="349">
        <f t="shared" si="114"/>
        <v>0.2</v>
      </c>
      <c r="I230" s="733">
        <v>0</v>
      </c>
      <c r="J230" s="721"/>
      <c r="K230" s="734"/>
      <c r="L230" s="352">
        <f t="shared" si="115"/>
        <v>200</v>
      </c>
      <c r="M230" s="733">
        <f t="shared" si="116"/>
        <v>800</v>
      </c>
      <c r="N230" s="721"/>
      <c r="O230" s="723"/>
    </row>
    <row r="231" spans="1:15" x14ac:dyDescent="0.25">
      <c r="A231" s="356" t="s">
        <v>190</v>
      </c>
      <c r="B231" s="320">
        <v>1</v>
      </c>
      <c r="C231" s="324">
        <v>6</v>
      </c>
      <c r="D231" s="358">
        <f t="shared" si="117"/>
        <v>2017</v>
      </c>
      <c r="E231" s="320">
        <v>1250</v>
      </c>
      <c r="F231" s="159">
        <f>'1. Activa en passiva '!M208</f>
        <v>0</v>
      </c>
      <c r="G231" s="159">
        <v>5</v>
      </c>
      <c r="H231" s="349">
        <f t="shared" si="114"/>
        <v>0.2</v>
      </c>
      <c r="I231" s="733">
        <v>0</v>
      </c>
      <c r="J231" s="721"/>
      <c r="K231" s="734"/>
      <c r="L231" s="352">
        <f t="shared" si="115"/>
        <v>250</v>
      </c>
      <c r="M231" s="733">
        <f t="shared" si="116"/>
        <v>1000</v>
      </c>
      <c r="N231" s="721"/>
      <c r="O231" s="723"/>
    </row>
    <row r="232" spans="1:15" x14ac:dyDescent="0.25">
      <c r="A232" s="356" t="s">
        <v>191</v>
      </c>
      <c r="B232" s="320">
        <v>1</v>
      </c>
      <c r="C232" s="324">
        <v>6</v>
      </c>
      <c r="D232" s="358">
        <f t="shared" si="117"/>
        <v>2017</v>
      </c>
      <c r="E232" s="320">
        <v>2500</v>
      </c>
      <c r="F232" s="159">
        <f>'1. Activa en passiva '!M209</f>
        <v>0</v>
      </c>
      <c r="G232" s="159">
        <v>5</v>
      </c>
      <c r="H232" s="349">
        <f t="shared" si="114"/>
        <v>0.2</v>
      </c>
      <c r="I232" s="721">
        <v>0</v>
      </c>
      <c r="J232" s="722"/>
      <c r="K232" s="722"/>
      <c r="L232" s="352">
        <f t="shared" si="115"/>
        <v>500</v>
      </c>
      <c r="M232" s="733">
        <f t="shared" si="116"/>
        <v>2000</v>
      </c>
      <c r="N232" s="721"/>
      <c r="O232" s="723"/>
    </row>
    <row r="233" spans="1:15" x14ac:dyDescent="0.25">
      <c r="A233" s="356" t="s">
        <v>192</v>
      </c>
      <c r="B233" s="320">
        <v>1</v>
      </c>
      <c r="C233" s="324">
        <v>6</v>
      </c>
      <c r="D233" s="358">
        <f t="shared" si="117"/>
        <v>2017</v>
      </c>
      <c r="E233" s="320">
        <v>5000</v>
      </c>
      <c r="F233" s="159">
        <v>1000</v>
      </c>
      <c r="G233" s="159">
        <v>10</v>
      </c>
      <c r="H233" s="349">
        <f t="shared" si="114"/>
        <v>0.1</v>
      </c>
      <c r="I233" s="721">
        <v>0</v>
      </c>
      <c r="J233" s="722"/>
      <c r="K233" s="722"/>
      <c r="L233" s="352">
        <f t="shared" si="115"/>
        <v>400</v>
      </c>
      <c r="M233" s="733">
        <f t="shared" si="116"/>
        <v>4600</v>
      </c>
      <c r="N233" s="721"/>
      <c r="O233" s="723"/>
    </row>
    <row r="234" spans="1:15" ht="15.75" thickBot="1" x14ac:dyDescent="0.3">
      <c r="A234" s="355" t="s">
        <v>193</v>
      </c>
      <c r="B234" s="323">
        <v>1</v>
      </c>
      <c r="C234" s="323">
        <v>6</v>
      </c>
      <c r="D234" s="341">
        <f>$K$171</f>
        <v>2017</v>
      </c>
      <c r="E234" s="323">
        <v>10000</v>
      </c>
      <c r="F234" s="162">
        <v>2500</v>
      </c>
      <c r="G234" s="162">
        <v>15</v>
      </c>
      <c r="H234" s="350">
        <f t="shared" si="114"/>
        <v>6.6666666666666666E-2</v>
      </c>
      <c r="I234" s="728">
        <v>0</v>
      </c>
      <c r="J234" s="729"/>
      <c r="K234" s="730"/>
      <c r="L234" s="353">
        <f t="shared" si="115"/>
        <v>500</v>
      </c>
      <c r="M234" s="731">
        <f t="shared" si="116"/>
        <v>9500</v>
      </c>
      <c r="N234" s="731"/>
      <c r="O234" s="732"/>
    </row>
  </sheetData>
  <sheetProtection password="CB27" sheet="1" objects="1" scenarios="1" formatCells="0"/>
  <mergeCells count="488">
    <mergeCell ref="B14:D14"/>
    <mergeCell ref="B51:D51"/>
    <mergeCell ref="B98:D98"/>
    <mergeCell ref="B155:D155"/>
    <mergeCell ref="B222:D222"/>
    <mergeCell ref="I233:K233"/>
    <mergeCell ref="M233:O233"/>
    <mergeCell ref="I234:K234"/>
    <mergeCell ref="M234:O234"/>
    <mergeCell ref="I231:K231"/>
    <mergeCell ref="M231:O231"/>
    <mergeCell ref="I232:K232"/>
    <mergeCell ref="M232:O232"/>
    <mergeCell ref="I217:K217"/>
    <mergeCell ref="M217:O217"/>
    <mergeCell ref="I218:K218"/>
    <mergeCell ref="M218:O218"/>
    <mergeCell ref="I221:K221"/>
    <mergeCell ref="M221:O221"/>
    <mergeCell ref="I219:K219"/>
    <mergeCell ref="M219:O219"/>
    <mergeCell ref="I220:K220"/>
    <mergeCell ref="M220:O220"/>
    <mergeCell ref="I225:K225"/>
    <mergeCell ref="M225:O225"/>
    <mergeCell ref="I226:K226"/>
    <mergeCell ref="M226:O226"/>
    <mergeCell ref="I211:K211"/>
    <mergeCell ref="M211:O211"/>
    <mergeCell ref="I229:K229"/>
    <mergeCell ref="M229:O229"/>
    <mergeCell ref="I230:K230"/>
    <mergeCell ref="M230:O230"/>
    <mergeCell ref="I227:K227"/>
    <mergeCell ref="M227:O227"/>
    <mergeCell ref="I228:K228"/>
    <mergeCell ref="M228:O228"/>
    <mergeCell ref="M214:O214"/>
    <mergeCell ref="I215:K215"/>
    <mergeCell ref="M215:O215"/>
    <mergeCell ref="I216:K216"/>
    <mergeCell ref="M216:O216"/>
    <mergeCell ref="I210:K210"/>
    <mergeCell ref="M210:O210"/>
    <mergeCell ref="I207:K207"/>
    <mergeCell ref="M207:O207"/>
    <mergeCell ref="I208:K208"/>
    <mergeCell ref="M208:O208"/>
    <mergeCell ref="B223:D223"/>
    <mergeCell ref="I223:K223"/>
    <mergeCell ref="M223:O223"/>
    <mergeCell ref="I212:K212"/>
    <mergeCell ref="M212:O212"/>
    <mergeCell ref="I213:K213"/>
    <mergeCell ref="M213:O213"/>
    <mergeCell ref="I214:K214"/>
    <mergeCell ref="I205:K205"/>
    <mergeCell ref="M205:O205"/>
    <mergeCell ref="I206:K206"/>
    <mergeCell ref="M206:O206"/>
    <mergeCell ref="I203:K203"/>
    <mergeCell ref="M203:O203"/>
    <mergeCell ref="I204:K204"/>
    <mergeCell ref="M204:O204"/>
    <mergeCell ref="I209:K209"/>
    <mergeCell ref="M209:O209"/>
    <mergeCell ref="I198:K198"/>
    <mergeCell ref="M198:O198"/>
    <mergeCell ref="I195:K195"/>
    <mergeCell ref="M195:O195"/>
    <mergeCell ref="I196:K196"/>
    <mergeCell ref="M196:O196"/>
    <mergeCell ref="I201:K201"/>
    <mergeCell ref="M201:O201"/>
    <mergeCell ref="I202:K202"/>
    <mergeCell ref="M202:O202"/>
    <mergeCell ref="I199:K199"/>
    <mergeCell ref="M199:O199"/>
    <mergeCell ref="I200:K200"/>
    <mergeCell ref="M200:O200"/>
    <mergeCell ref="I193:K193"/>
    <mergeCell ref="M193:O193"/>
    <mergeCell ref="I194:K194"/>
    <mergeCell ref="M194:O194"/>
    <mergeCell ref="I191:K191"/>
    <mergeCell ref="M191:O191"/>
    <mergeCell ref="I192:K192"/>
    <mergeCell ref="M192:O192"/>
    <mergeCell ref="I197:K197"/>
    <mergeCell ref="M197:O197"/>
    <mergeCell ref="I186:K186"/>
    <mergeCell ref="M186:O186"/>
    <mergeCell ref="I183:K183"/>
    <mergeCell ref="M183:O183"/>
    <mergeCell ref="I184:K184"/>
    <mergeCell ref="M184:O184"/>
    <mergeCell ref="I189:K189"/>
    <mergeCell ref="M189:O189"/>
    <mergeCell ref="I190:K190"/>
    <mergeCell ref="M190:O190"/>
    <mergeCell ref="I187:K187"/>
    <mergeCell ref="M187:O187"/>
    <mergeCell ref="I188:K188"/>
    <mergeCell ref="M188:O188"/>
    <mergeCell ref="I181:K181"/>
    <mergeCell ref="M181:O181"/>
    <mergeCell ref="I182:K182"/>
    <mergeCell ref="M182:O182"/>
    <mergeCell ref="I179:K179"/>
    <mergeCell ref="M179:O179"/>
    <mergeCell ref="I180:K180"/>
    <mergeCell ref="M180:O180"/>
    <mergeCell ref="I185:K185"/>
    <mergeCell ref="M185:O185"/>
    <mergeCell ref="I167:K167"/>
    <mergeCell ref="M167:O167"/>
    <mergeCell ref="I161:K161"/>
    <mergeCell ref="M161:O161"/>
    <mergeCell ref="I162:K162"/>
    <mergeCell ref="M162:O162"/>
    <mergeCell ref="I153:K153"/>
    <mergeCell ref="M153:O153"/>
    <mergeCell ref="I154:K154"/>
    <mergeCell ref="M154:O154"/>
    <mergeCell ref="I166:K166"/>
    <mergeCell ref="M166:O166"/>
    <mergeCell ref="I163:K163"/>
    <mergeCell ref="M163:O163"/>
    <mergeCell ref="I164:K164"/>
    <mergeCell ref="M164:O164"/>
    <mergeCell ref="I165:K165"/>
    <mergeCell ref="M165:O165"/>
    <mergeCell ref="B156:D156"/>
    <mergeCell ref="I156:K156"/>
    <mergeCell ref="M156:O156"/>
    <mergeCell ref="I158:K158"/>
    <mergeCell ref="M158:O158"/>
    <mergeCell ref="I145:K145"/>
    <mergeCell ref="M145:O145"/>
    <mergeCell ref="I146:K146"/>
    <mergeCell ref="M146:O146"/>
    <mergeCell ref="I147:K147"/>
    <mergeCell ref="M147:O147"/>
    <mergeCell ref="I149:K149"/>
    <mergeCell ref="M149:O149"/>
    <mergeCell ref="I150:K150"/>
    <mergeCell ref="M150:O150"/>
    <mergeCell ref="I148:K148"/>
    <mergeCell ref="M148:O148"/>
    <mergeCell ref="I144:K144"/>
    <mergeCell ref="M144:O144"/>
    <mergeCell ref="I141:K141"/>
    <mergeCell ref="M141:O141"/>
    <mergeCell ref="I142:K142"/>
    <mergeCell ref="M142:O142"/>
    <mergeCell ref="I159:K159"/>
    <mergeCell ref="M159:O159"/>
    <mergeCell ref="I160:K160"/>
    <mergeCell ref="M160:O160"/>
    <mergeCell ref="I151:K151"/>
    <mergeCell ref="M151:O151"/>
    <mergeCell ref="I152:K152"/>
    <mergeCell ref="M152:O152"/>
    <mergeCell ref="I139:K139"/>
    <mergeCell ref="M139:O139"/>
    <mergeCell ref="I140:K140"/>
    <mergeCell ref="M140:O140"/>
    <mergeCell ref="I137:K137"/>
    <mergeCell ref="M137:O137"/>
    <mergeCell ref="I138:K138"/>
    <mergeCell ref="M138:O138"/>
    <mergeCell ref="I143:K143"/>
    <mergeCell ref="M143:O143"/>
    <mergeCell ref="I132:K132"/>
    <mergeCell ref="M132:O132"/>
    <mergeCell ref="I129:K129"/>
    <mergeCell ref="M129:O129"/>
    <mergeCell ref="I130:K130"/>
    <mergeCell ref="M130:O130"/>
    <mergeCell ref="I135:K135"/>
    <mergeCell ref="M135:O135"/>
    <mergeCell ref="I136:K136"/>
    <mergeCell ref="M136:O136"/>
    <mergeCell ref="I133:K133"/>
    <mergeCell ref="M133:O133"/>
    <mergeCell ref="I134:K134"/>
    <mergeCell ref="M134:O134"/>
    <mergeCell ref="I127:K127"/>
    <mergeCell ref="M127:O127"/>
    <mergeCell ref="I128:K128"/>
    <mergeCell ref="M128:O128"/>
    <mergeCell ref="I125:K125"/>
    <mergeCell ref="M125:O125"/>
    <mergeCell ref="I126:K126"/>
    <mergeCell ref="M126:O126"/>
    <mergeCell ref="I131:K131"/>
    <mergeCell ref="M131:O131"/>
    <mergeCell ref="I120:K120"/>
    <mergeCell ref="M120:O120"/>
    <mergeCell ref="I117:K117"/>
    <mergeCell ref="M117:O117"/>
    <mergeCell ref="I118:K118"/>
    <mergeCell ref="M118:O118"/>
    <mergeCell ref="I123:K123"/>
    <mergeCell ref="M123:O123"/>
    <mergeCell ref="I124:K124"/>
    <mergeCell ref="M124:O124"/>
    <mergeCell ref="I121:K121"/>
    <mergeCell ref="M121:O121"/>
    <mergeCell ref="I122:K122"/>
    <mergeCell ref="M122:O122"/>
    <mergeCell ref="I115:K115"/>
    <mergeCell ref="M115:O115"/>
    <mergeCell ref="I116:K116"/>
    <mergeCell ref="M116:O116"/>
    <mergeCell ref="B113:D113"/>
    <mergeCell ref="I113:K113"/>
    <mergeCell ref="M113:O113"/>
    <mergeCell ref="I119:K119"/>
    <mergeCell ref="M119:O119"/>
    <mergeCell ref="I110:K110"/>
    <mergeCell ref="M110:O110"/>
    <mergeCell ref="I104:K104"/>
    <mergeCell ref="M104:O104"/>
    <mergeCell ref="I105:K105"/>
    <mergeCell ref="M105:O105"/>
    <mergeCell ref="I96:K96"/>
    <mergeCell ref="M96:O96"/>
    <mergeCell ref="I97:K97"/>
    <mergeCell ref="M97:O97"/>
    <mergeCell ref="I108:K108"/>
    <mergeCell ref="M108:O108"/>
    <mergeCell ref="I109:K109"/>
    <mergeCell ref="M109:O109"/>
    <mergeCell ref="I106:K106"/>
    <mergeCell ref="M106:O106"/>
    <mergeCell ref="I107:K107"/>
    <mergeCell ref="M107:O107"/>
    <mergeCell ref="I88:K88"/>
    <mergeCell ref="M88:O88"/>
    <mergeCell ref="I89:K89"/>
    <mergeCell ref="M89:O89"/>
    <mergeCell ref="I90:K90"/>
    <mergeCell ref="M90:O90"/>
    <mergeCell ref="I92:K92"/>
    <mergeCell ref="M92:O92"/>
    <mergeCell ref="I93:K93"/>
    <mergeCell ref="M93:O93"/>
    <mergeCell ref="I91:K91"/>
    <mergeCell ref="M91:O91"/>
    <mergeCell ref="I94:K94"/>
    <mergeCell ref="M94:O94"/>
    <mergeCell ref="I95:K95"/>
    <mergeCell ref="M95:O95"/>
    <mergeCell ref="I102:K102"/>
    <mergeCell ref="M102:O102"/>
    <mergeCell ref="I103:K103"/>
    <mergeCell ref="M103:O103"/>
    <mergeCell ref="B99:D99"/>
    <mergeCell ref="I99:K99"/>
    <mergeCell ref="M99:O99"/>
    <mergeCell ref="I101:K101"/>
    <mergeCell ref="M101:O101"/>
    <mergeCell ref="I83:K83"/>
    <mergeCell ref="M83:O83"/>
    <mergeCell ref="I80:K80"/>
    <mergeCell ref="M80:O80"/>
    <mergeCell ref="I81:K81"/>
    <mergeCell ref="M81:O81"/>
    <mergeCell ref="I86:K86"/>
    <mergeCell ref="M86:O86"/>
    <mergeCell ref="I87:K87"/>
    <mergeCell ref="M87:O87"/>
    <mergeCell ref="I84:K84"/>
    <mergeCell ref="M84:O84"/>
    <mergeCell ref="I85:K85"/>
    <mergeCell ref="M85:O85"/>
    <mergeCell ref="I78:K78"/>
    <mergeCell ref="M78:O78"/>
    <mergeCell ref="I79:K79"/>
    <mergeCell ref="M79:O79"/>
    <mergeCell ref="I76:K76"/>
    <mergeCell ref="M76:O76"/>
    <mergeCell ref="I77:K77"/>
    <mergeCell ref="M77:O77"/>
    <mergeCell ref="I82:K82"/>
    <mergeCell ref="M82:O82"/>
    <mergeCell ref="I71:K71"/>
    <mergeCell ref="M71:O71"/>
    <mergeCell ref="I68:K68"/>
    <mergeCell ref="M68:O68"/>
    <mergeCell ref="I69:K69"/>
    <mergeCell ref="M69:O69"/>
    <mergeCell ref="I74:K74"/>
    <mergeCell ref="M74:O74"/>
    <mergeCell ref="I75:K75"/>
    <mergeCell ref="M75:O75"/>
    <mergeCell ref="I72:K72"/>
    <mergeCell ref="M72:O72"/>
    <mergeCell ref="I73:K73"/>
    <mergeCell ref="M73:O73"/>
    <mergeCell ref="B66:D66"/>
    <mergeCell ref="I66:K66"/>
    <mergeCell ref="M66:O66"/>
    <mergeCell ref="I49:K49"/>
    <mergeCell ref="I50:K50"/>
    <mergeCell ref="I57:K57"/>
    <mergeCell ref="M57:O57"/>
    <mergeCell ref="I58:K58"/>
    <mergeCell ref="I70:K70"/>
    <mergeCell ref="M70:O70"/>
    <mergeCell ref="I63:K63"/>
    <mergeCell ref="M63:O63"/>
    <mergeCell ref="M49:O49"/>
    <mergeCell ref="M50:O50"/>
    <mergeCell ref="M61:O61"/>
    <mergeCell ref="I62:K62"/>
    <mergeCell ref="M62:O62"/>
    <mergeCell ref="I59:K59"/>
    <mergeCell ref="M59:O59"/>
    <mergeCell ref="I60:K60"/>
    <mergeCell ref="M60:O60"/>
    <mergeCell ref="M58:O58"/>
    <mergeCell ref="I55:K55"/>
    <mergeCell ref="M55:O55"/>
    <mergeCell ref="AC15:AC16"/>
    <mergeCell ref="B29:D29"/>
    <mergeCell ref="I29:K29"/>
    <mergeCell ref="M29:O29"/>
    <mergeCell ref="Q15:Q16"/>
    <mergeCell ref="AA15:AB16"/>
    <mergeCell ref="I35:K35"/>
    <mergeCell ref="M35:O35"/>
    <mergeCell ref="I36:K36"/>
    <mergeCell ref="M36:O36"/>
    <mergeCell ref="I33:K33"/>
    <mergeCell ref="M33:O33"/>
    <mergeCell ref="I34:K34"/>
    <mergeCell ref="M34:O34"/>
    <mergeCell ref="U18:V18"/>
    <mergeCell ref="U17:V17"/>
    <mergeCell ref="Z15:Z16"/>
    <mergeCell ref="U24:V24"/>
    <mergeCell ref="U25:V25"/>
    <mergeCell ref="R23:S23"/>
    <mergeCell ref="M25:O25"/>
    <mergeCell ref="M23:O23"/>
    <mergeCell ref="I24:K24"/>
    <mergeCell ref="M24:O24"/>
    <mergeCell ref="AA14:AB14"/>
    <mergeCell ref="X14:Y14"/>
    <mergeCell ref="U14:V14"/>
    <mergeCell ref="R14:S14"/>
    <mergeCell ref="X23:Y23"/>
    <mergeCell ref="X22:Y22"/>
    <mergeCell ref="X21:Y21"/>
    <mergeCell ref="X20:Y20"/>
    <mergeCell ref="X19:Y19"/>
    <mergeCell ref="U15:V16"/>
    <mergeCell ref="W15:W16"/>
    <mergeCell ref="X15:Y16"/>
    <mergeCell ref="R15:S16"/>
    <mergeCell ref="T15:T16"/>
    <mergeCell ref="X18:Y18"/>
    <mergeCell ref="X17:Y17"/>
    <mergeCell ref="U23:V23"/>
    <mergeCell ref="U22:V22"/>
    <mergeCell ref="U21:V21"/>
    <mergeCell ref="U20:V20"/>
    <mergeCell ref="U19:V19"/>
    <mergeCell ref="R19:S19"/>
    <mergeCell ref="R20:S20"/>
    <mergeCell ref="R22:S22"/>
    <mergeCell ref="B170:D170"/>
    <mergeCell ref="I170:K170"/>
    <mergeCell ref="B2:D2"/>
    <mergeCell ref="I2:K2"/>
    <mergeCell ref="M22:O22"/>
    <mergeCell ref="I22:K22"/>
    <mergeCell ref="M21:O21"/>
    <mergeCell ref="I21:K21"/>
    <mergeCell ref="M20:O20"/>
    <mergeCell ref="I20:K20"/>
    <mergeCell ref="M2:O2"/>
    <mergeCell ref="I4:K4"/>
    <mergeCell ref="I5:K5"/>
    <mergeCell ref="M4:O4"/>
    <mergeCell ref="M5:O5"/>
    <mergeCell ref="I10:K10"/>
    <mergeCell ref="I6:K6"/>
    <mergeCell ref="I7:K7"/>
    <mergeCell ref="I8:K8"/>
    <mergeCell ref="M6:O6"/>
    <mergeCell ref="M7:O7"/>
    <mergeCell ref="M8:O8"/>
    <mergeCell ref="I9:K9"/>
    <mergeCell ref="M9:O9"/>
    <mergeCell ref="I174:K174"/>
    <mergeCell ref="M174:O174"/>
    <mergeCell ref="R24:S24"/>
    <mergeCell ref="R25:S25"/>
    <mergeCell ref="AA17:AB17"/>
    <mergeCell ref="AA18:AB18"/>
    <mergeCell ref="AA19:AB19"/>
    <mergeCell ref="AA20:AB20"/>
    <mergeCell ref="U26:V26"/>
    <mergeCell ref="X25:Y25"/>
    <mergeCell ref="X26:Y26"/>
    <mergeCell ref="X24:Y24"/>
    <mergeCell ref="AA25:AB25"/>
    <mergeCell ref="AA26:AB26"/>
    <mergeCell ref="M170:O170"/>
    <mergeCell ref="I172:K172"/>
    <mergeCell ref="M172:O172"/>
    <mergeCell ref="AA21:AB21"/>
    <mergeCell ref="AA22:AB22"/>
    <mergeCell ref="AA23:AB23"/>
    <mergeCell ref="AA24:AB24"/>
    <mergeCell ref="R21:S21"/>
    <mergeCell ref="R17:S17"/>
    <mergeCell ref="R18:S18"/>
    <mergeCell ref="I47:K47"/>
    <mergeCell ref="I48:K48"/>
    <mergeCell ref="I61:K61"/>
    <mergeCell ref="M47:O47"/>
    <mergeCell ref="M48:O48"/>
    <mergeCell ref="I41:K41"/>
    <mergeCell ref="I42:K42"/>
    <mergeCell ref="I43:K43"/>
    <mergeCell ref="I44:K44"/>
    <mergeCell ref="I45:K45"/>
    <mergeCell ref="I46:K46"/>
    <mergeCell ref="M41:O41"/>
    <mergeCell ref="M42:O42"/>
    <mergeCell ref="M43:O43"/>
    <mergeCell ref="M44:O44"/>
    <mergeCell ref="M45:O45"/>
    <mergeCell ref="M46:O46"/>
    <mergeCell ref="R26:S26"/>
    <mergeCell ref="I31:K31"/>
    <mergeCell ref="M31:O31"/>
    <mergeCell ref="I32:K32"/>
    <mergeCell ref="M32:O32"/>
    <mergeCell ref="I39:K39"/>
    <mergeCell ref="M39:O39"/>
    <mergeCell ref="I40:K40"/>
    <mergeCell ref="M40:O40"/>
    <mergeCell ref="I37:K37"/>
    <mergeCell ref="M37:O37"/>
    <mergeCell ref="I38:K38"/>
    <mergeCell ref="M38:O38"/>
    <mergeCell ref="M10:O10"/>
    <mergeCell ref="M11:O11"/>
    <mergeCell ref="M12:O12"/>
    <mergeCell ref="I19:K19"/>
    <mergeCell ref="M19:O19"/>
    <mergeCell ref="I11:K11"/>
    <mergeCell ref="I12:K12"/>
    <mergeCell ref="I13:K13"/>
    <mergeCell ref="M13:O13"/>
    <mergeCell ref="I17:K17"/>
    <mergeCell ref="M17:O17"/>
    <mergeCell ref="I18:K18"/>
    <mergeCell ref="M18:O18"/>
    <mergeCell ref="I25:K25"/>
    <mergeCell ref="I177:K177"/>
    <mergeCell ref="M177:O177"/>
    <mergeCell ref="I178:K178"/>
    <mergeCell ref="M178:O178"/>
    <mergeCell ref="B15:D15"/>
    <mergeCell ref="I15:K15"/>
    <mergeCell ref="M15:O15"/>
    <mergeCell ref="I26:K26"/>
    <mergeCell ref="M26:O26"/>
    <mergeCell ref="I23:K23"/>
    <mergeCell ref="I175:K175"/>
    <mergeCell ref="M175:O175"/>
    <mergeCell ref="I176:K176"/>
    <mergeCell ref="M176:O176"/>
    <mergeCell ref="I56:K56"/>
    <mergeCell ref="M56:O56"/>
    <mergeCell ref="B52:D52"/>
    <mergeCell ref="I52:K52"/>
    <mergeCell ref="M52:O52"/>
    <mergeCell ref="I54:K54"/>
    <mergeCell ref="M54:O54"/>
    <mergeCell ref="I173:K173"/>
    <mergeCell ref="M173:O173"/>
  </mergeCells>
  <phoneticPr fontId="29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rgb="FF00B050"/>
  </sheetPr>
  <dimension ref="A1:G21"/>
  <sheetViews>
    <sheetView showGridLines="0" workbookViewId="0">
      <selection activeCell="C2" sqref="C2"/>
    </sheetView>
  </sheetViews>
  <sheetFormatPr defaultRowHeight="15" x14ac:dyDescent="0.25"/>
  <cols>
    <col min="1" max="1" width="36.85546875" customWidth="1"/>
    <col min="2" max="2" width="2.5703125" style="190" customWidth="1"/>
    <col min="3" max="7" width="16.7109375" customWidth="1"/>
  </cols>
  <sheetData>
    <row r="1" spans="1:7" ht="24" thickBot="1" x14ac:dyDescent="0.4">
      <c r="A1" s="48" t="s">
        <v>63</v>
      </c>
      <c r="B1" s="507"/>
      <c r="C1" s="49"/>
      <c r="D1" s="126"/>
      <c r="E1" s="126"/>
      <c r="F1" s="126"/>
      <c r="G1" s="127"/>
    </row>
    <row r="2" spans="1:7" x14ac:dyDescent="0.25">
      <c r="A2" s="175"/>
      <c r="B2" s="184"/>
      <c r="C2" s="322">
        <f>'Algemene gegevens'!B10</f>
        <v>2013</v>
      </c>
      <c r="D2" s="326">
        <f>C2+1</f>
        <v>2014</v>
      </c>
      <c r="E2" s="326">
        <f t="shared" ref="E2:G2" si="0">D2+1</f>
        <v>2015</v>
      </c>
      <c r="F2" s="326">
        <f t="shared" si="0"/>
        <v>2016</v>
      </c>
      <c r="G2" s="354">
        <f t="shared" si="0"/>
        <v>2017</v>
      </c>
    </row>
    <row r="3" spans="1:7" x14ac:dyDescent="0.25">
      <c r="A3" s="176" t="s">
        <v>6</v>
      </c>
      <c r="B3" s="185"/>
      <c r="C3" s="181" t="e">
        <f>'7. Resultatenrekening'!B12</f>
        <v>#DIV/0!</v>
      </c>
      <c r="D3" s="181" t="e">
        <f>'7. Resultatenrekening'!C12</f>
        <v>#DIV/0!</v>
      </c>
      <c r="E3" s="181" t="e">
        <f>'7. Resultatenrekening'!D12</f>
        <v>#DIV/0!</v>
      </c>
      <c r="F3" s="181" t="e">
        <f>'7. Resultatenrekening'!E12</f>
        <v>#DIV/0!</v>
      </c>
      <c r="G3" s="198" t="e">
        <f>'7. Resultatenrekening'!F12</f>
        <v>#DIV/0!</v>
      </c>
    </row>
    <row r="4" spans="1:7" x14ac:dyDescent="0.25">
      <c r="A4" s="176" t="s">
        <v>56</v>
      </c>
      <c r="B4" s="185" t="s">
        <v>57</v>
      </c>
      <c r="C4" s="181">
        <f>'7. Resultatenrekening'!B18</f>
        <v>0</v>
      </c>
      <c r="D4" s="181">
        <f>'7. Resultatenrekening'!C18</f>
        <v>0</v>
      </c>
      <c r="E4" s="181">
        <f>'7. Resultatenrekening'!D18</f>
        <v>0</v>
      </c>
      <c r="F4" s="181">
        <f>'7. Resultatenrekening'!E18</f>
        <v>0</v>
      </c>
      <c r="G4" s="198">
        <f>'7. Resultatenrekening'!F18</f>
        <v>0</v>
      </c>
    </row>
    <row r="5" spans="1:7" x14ac:dyDescent="0.25">
      <c r="A5" s="176" t="s">
        <v>5</v>
      </c>
      <c r="B5" s="185" t="s">
        <v>58</v>
      </c>
      <c r="C5" s="181" t="e">
        <f>'7. Resultatenrekening'!B11</f>
        <v>#DIV/0!</v>
      </c>
      <c r="D5" s="181" t="e">
        <f>'7. Resultatenrekening'!C11</f>
        <v>#DIV/0!</v>
      </c>
      <c r="E5" s="181" t="e">
        <f>'7. Resultatenrekening'!D11</f>
        <v>#DIV/0!</v>
      </c>
      <c r="F5" s="181" t="e">
        <f>'7. Resultatenrekening'!E11</f>
        <v>#DIV/0!</v>
      </c>
      <c r="G5" s="198" t="e">
        <f>'7. Resultatenrekening'!F11</f>
        <v>#DIV/0!</v>
      </c>
    </row>
    <row r="6" spans="1:7" x14ac:dyDescent="0.25">
      <c r="A6" s="176"/>
      <c r="B6" s="185"/>
      <c r="C6" s="15"/>
      <c r="D6" s="150"/>
      <c r="E6" s="150"/>
      <c r="F6" s="150"/>
      <c r="G6" s="172"/>
    </row>
    <row r="7" spans="1:7" x14ac:dyDescent="0.25">
      <c r="A7" s="177" t="s">
        <v>59</v>
      </c>
      <c r="B7" s="186"/>
      <c r="C7" s="182" t="e">
        <f>C3-C4+C5</f>
        <v>#DIV/0!</v>
      </c>
      <c r="D7" s="169" t="e">
        <f>D3-D4+D5</f>
        <v>#DIV/0!</v>
      </c>
      <c r="E7" s="169" t="e">
        <f>E3-E4+E5</f>
        <v>#DIV/0!</v>
      </c>
      <c r="F7" s="169" t="e">
        <f>F3-F4+F5</f>
        <v>#DIV/0!</v>
      </c>
      <c r="G7" s="173" t="e">
        <f>G3-G4+G5</f>
        <v>#DIV/0!</v>
      </c>
    </row>
    <row r="8" spans="1:7" x14ac:dyDescent="0.25">
      <c r="A8" s="176"/>
      <c r="B8" s="185"/>
      <c r="C8" s="15"/>
      <c r="D8" s="150"/>
      <c r="E8" s="150"/>
      <c r="F8" s="150"/>
      <c r="G8" s="172"/>
    </row>
    <row r="9" spans="1:7" x14ac:dyDescent="0.25">
      <c r="A9" s="176" t="s">
        <v>89</v>
      </c>
      <c r="B9" s="185" t="s">
        <v>58</v>
      </c>
      <c r="C9" s="181">
        <f>'8. Balans'!E14</f>
        <v>0</v>
      </c>
      <c r="D9" s="168">
        <v>0</v>
      </c>
      <c r="E9" s="168">
        <v>0</v>
      </c>
      <c r="F9" s="168">
        <v>0</v>
      </c>
      <c r="G9" s="171">
        <v>0</v>
      </c>
    </row>
    <row r="10" spans="1:7" x14ac:dyDescent="0.25">
      <c r="A10" s="176" t="s">
        <v>88</v>
      </c>
      <c r="B10" s="185"/>
      <c r="C10" s="181">
        <f>'8. Balans'!E13</f>
        <v>0</v>
      </c>
      <c r="D10" s="168">
        <v>0</v>
      </c>
      <c r="E10" s="168">
        <v>0</v>
      </c>
      <c r="F10" s="168">
        <v>0</v>
      </c>
      <c r="G10" s="171">
        <v>0</v>
      </c>
    </row>
    <row r="11" spans="1:7" x14ac:dyDescent="0.25">
      <c r="A11" s="176" t="s">
        <v>90</v>
      </c>
      <c r="B11" s="185" t="s">
        <v>57</v>
      </c>
      <c r="C11" s="181">
        <f>'8. Balans'!J13</f>
        <v>0</v>
      </c>
      <c r="D11" s="168">
        <v>0</v>
      </c>
      <c r="E11" s="168">
        <v>0</v>
      </c>
      <c r="F11" s="168">
        <v>0</v>
      </c>
      <c r="G11" s="171">
        <v>0</v>
      </c>
    </row>
    <row r="12" spans="1:7" x14ac:dyDescent="0.25">
      <c r="A12" s="176"/>
      <c r="B12" s="185"/>
      <c r="C12" s="15"/>
      <c r="D12" s="150"/>
      <c r="E12" s="150"/>
      <c r="F12" s="150"/>
      <c r="G12" s="172"/>
    </row>
    <row r="13" spans="1:7" x14ac:dyDescent="0.25">
      <c r="A13" s="178" t="s">
        <v>60</v>
      </c>
      <c r="B13" s="185"/>
      <c r="C13" s="182" t="e">
        <f>C7-C9-C10+C11</f>
        <v>#DIV/0!</v>
      </c>
      <c r="D13" s="169" t="e">
        <f>D7-D9-D10+D11</f>
        <v>#DIV/0!</v>
      </c>
      <c r="E13" s="169" t="e">
        <f>E7-E9-E10+E11</f>
        <v>#DIV/0!</v>
      </c>
      <c r="F13" s="169" t="e">
        <f>F7-F9-F10+F11</f>
        <v>#DIV/0!</v>
      </c>
      <c r="G13" s="173" t="e">
        <f>G7-G9-G10+G11</f>
        <v>#DIV/0!</v>
      </c>
    </row>
    <row r="14" spans="1:7" x14ac:dyDescent="0.25">
      <c r="A14" s="176"/>
      <c r="B14" s="185"/>
      <c r="C14" s="15"/>
      <c r="D14" s="150"/>
      <c r="E14" s="150"/>
      <c r="F14" s="150"/>
      <c r="G14" s="172"/>
    </row>
    <row r="15" spans="1:7" x14ac:dyDescent="0.25">
      <c r="A15" s="176" t="s">
        <v>61</v>
      </c>
      <c r="B15" s="185" t="s">
        <v>57</v>
      </c>
      <c r="C15" s="181">
        <f>SUM('9. Afschrijvingsstaat'!E17:E26)</f>
        <v>0</v>
      </c>
      <c r="D15" s="168">
        <f>SUM('9. Afschrijvingsstaat'!T17:T26)</f>
        <v>0</v>
      </c>
      <c r="E15" s="168">
        <f>SUM('9. Afschrijvingsstaat'!W17:W26)</f>
        <v>0</v>
      </c>
      <c r="F15" s="168">
        <f>SUM('9. Afschrijvingsstaat'!Z17:Z26)</f>
        <v>0</v>
      </c>
      <c r="G15" s="171">
        <f>SUM('9. Afschrijvingsstaat'!AC17:AC26)</f>
        <v>0</v>
      </c>
    </row>
    <row r="16" spans="1:7" x14ac:dyDescent="0.25">
      <c r="A16" s="176"/>
      <c r="B16" s="185"/>
      <c r="C16" s="15"/>
      <c r="D16" s="150"/>
      <c r="E16" s="150"/>
      <c r="F16" s="150"/>
      <c r="G16" s="172"/>
    </row>
    <row r="17" spans="1:7" x14ac:dyDescent="0.25">
      <c r="A17" s="179" t="s">
        <v>62</v>
      </c>
      <c r="B17" s="186"/>
      <c r="C17" s="182" t="e">
        <f>C13-C15</f>
        <v>#DIV/0!</v>
      </c>
      <c r="D17" s="169" t="e">
        <f>D13-D15</f>
        <v>#DIV/0!</v>
      </c>
      <c r="E17" s="169" t="e">
        <f>E13-E15</f>
        <v>#DIV/0!</v>
      </c>
      <c r="F17" s="169" t="e">
        <f>F13-F15</f>
        <v>#DIV/0!</v>
      </c>
      <c r="G17" s="173" t="e">
        <f>G13-G15</f>
        <v>#DIV/0!</v>
      </c>
    </row>
    <row r="18" spans="1:7" ht="15.75" thickBot="1" x14ac:dyDescent="0.3">
      <c r="A18" s="180"/>
      <c r="B18" s="187"/>
      <c r="C18" s="183"/>
      <c r="D18" s="170"/>
      <c r="E18" s="170"/>
      <c r="F18" s="170"/>
      <c r="G18" s="174"/>
    </row>
    <row r="19" spans="1:7" x14ac:dyDescent="0.25">
      <c r="A19" s="33"/>
      <c r="B19" s="188"/>
      <c r="C19" s="7"/>
    </row>
    <row r="20" spans="1:7" ht="15.75" x14ac:dyDescent="0.25">
      <c r="A20" s="32"/>
      <c r="B20" s="189"/>
      <c r="C20" s="32"/>
    </row>
    <row r="21" spans="1:7" ht="15.75" x14ac:dyDescent="0.25">
      <c r="A21" s="32"/>
      <c r="B21" s="189"/>
      <c r="C21" s="32"/>
    </row>
  </sheetData>
  <sheetProtection password="CB27" sheet="1" objects="1" scenarios="1" formatCells="0"/>
  <phoneticPr fontId="2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0"/>
  <sheetViews>
    <sheetView zoomScale="110" zoomScaleNormal="110" workbookViewId="0">
      <selection activeCell="H16" sqref="H16"/>
    </sheetView>
  </sheetViews>
  <sheetFormatPr defaultRowHeight="15" x14ac:dyDescent="0.25"/>
  <cols>
    <col min="1" max="1" width="10.85546875" style="400" customWidth="1"/>
    <col min="2" max="2" width="15.28515625" style="400" bestFit="1" customWidth="1"/>
    <col min="3" max="3" width="15.5703125" style="400" bestFit="1" customWidth="1"/>
    <col min="4" max="4" width="14" style="400" bestFit="1" customWidth="1"/>
    <col min="5" max="5" width="16.42578125" style="400" bestFit="1" customWidth="1"/>
    <col min="6" max="6" width="17.28515625" style="400" bestFit="1" customWidth="1"/>
    <col min="7" max="7" width="22.7109375" style="400" bestFit="1" customWidth="1"/>
    <col min="8" max="8" width="19.7109375" style="400" bestFit="1" customWidth="1"/>
    <col min="9" max="9" width="12.42578125" style="400" bestFit="1" customWidth="1"/>
    <col min="10" max="16384" width="9.140625" style="400"/>
  </cols>
  <sheetData>
    <row r="1" spans="1:9" ht="24" thickBot="1" x14ac:dyDescent="0.4">
      <c r="A1" s="410" t="s">
        <v>206</v>
      </c>
      <c r="B1" s="411"/>
      <c r="C1" s="411"/>
      <c r="D1" s="411"/>
      <c r="E1" s="411"/>
      <c r="F1" s="411"/>
      <c r="G1" s="411"/>
      <c r="H1" s="411"/>
      <c r="I1" s="412"/>
    </row>
    <row r="2" spans="1:9" ht="15.75" thickBot="1" x14ac:dyDescent="0.3">
      <c r="A2" s="745">
        <f>'Algemene gegevens'!B10</f>
        <v>2013</v>
      </c>
      <c r="B2" s="746"/>
      <c r="C2" s="716"/>
      <c r="D2" s="716"/>
      <c r="E2" s="747"/>
      <c r="F2" s="747"/>
      <c r="G2" s="747"/>
    </row>
    <row r="3" spans="1:9" ht="15.75" thickBot="1" x14ac:dyDescent="0.3">
      <c r="A3" s="422" t="s">
        <v>169</v>
      </c>
      <c r="B3" s="276" t="s">
        <v>173</v>
      </c>
      <c r="C3" s="413" t="s">
        <v>201</v>
      </c>
      <c r="D3" s="414" t="s">
        <v>202</v>
      </c>
      <c r="E3" s="414" t="s">
        <v>203</v>
      </c>
      <c r="F3" s="475" t="s">
        <v>204</v>
      </c>
      <c r="G3" s="479" t="s">
        <v>210</v>
      </c>
      <c r="H3" s="432" t="s">
        <v>211</v>
      </c>
    </row>
    <row r="4" spans="1:9" x14ac:dyDescent="0.25">
      <c r="A4" s="277" t="str">
        <f>'4. Bezettingsgraad'!A4</f>
        <v>Ruimte A</v>
      </c>
      <c r="B4" s="415" t="e">
        <f>'4. Bezettingsgraad'!D4</f>
        <v>#DIV/0!</v>
      </c>
      <c r="C4" s="416" t="e">
        <f>('6. Kosten-opbrengsten'!$B$182-'6. Kosten-opbrengsten'!$B$57)*B4</f>
        <v>#DIV/0!</v>
      </c>
      <c r="D4" s="417"/>
      <c r="E4" s="416" t="e">
        <f>(B4/$B$13)*$C$12</f>
        <v>#DIV/0!</v>
      </c>
      <c r="F4" s="476" t="e">
        <f>SUM(C4:E4)</f>
        <v>#DIV/0!</v>
      </c>
      <c r="G4" s="480" t="e">
        <f>F4/'4. Bezettingsgraad'!$F$16</f>
        <v>#DIV/0!</v>
      </c>
      <c r="H4" s="418" t="e">
        <f>F4/'4. Bezettingsgraad'!C4</f>
        <v>#DIV/0!</v>
      </c>
    </row>
    <row r="5" spans="1:9" x14ac:dyDescent="0.25">
      <c r="A5" s="423" t="str">
        <f>'4. Bezettingsgraad'!A5</f>
        <v>Ruimte B</v>
      </c>
      <c r="B5" s="402" t="e">
        <f>'4. Bezettingsgraad'!D5</f>
        <v>#DIV/0!</v>
      </c>
      <c r="C5" s="403" t="e">
        <f>('6. Kosten-opbrengsten'!$B$182-'6. Kosten-opbrengsten'!$B$57)*B5</f>
        <v>#DIV/0!</v>
      </c>
      <c r="D5" s="401"/>
      <c r="E5" s="403" t="e">
        <f t="shared" ref="E5:E11" si="0">(B5/$B$13)*$C$12</f>
        <v>#DIV/0!</v>
      </c>
      <c r="F5" s="477" t="e">
        <f t="shared" ref="F5:F11" si="1">SUM(C5:E5)</f>
        <v>#DIV/0!</v>
      </c>
      <c r="G5" s="481" t="e">
        <f>F5/'4. Bezettingsgraad'!$F$16</f>
        <v>#DIV/0!</v>
      </c>
      <c r="H5" s="418" t="e">
        <f>F5/'4. Bezettingsgraad'!C5</f>
        <v>#DIV/0!</v>
      </c>
    </row>
    <row r="6" spans="1:9" x14ac:dyDescent="0.25">
      <c r="A6" s="423" t="str">
        <f>'4. Bezettingsgraad'!A6</f>
        <v>Ruimte C</v>
      </c>
      <c r="B6" s="402" t="e">
        <f>'4. Bezettingsgraad'!D6</f>
        <v>#DIV/0!</v>
      </c>
      <c r="C6" s="403" t="e">
        <f>('6. Kosten-opbrengsten'!$B$182-'6. Kosten-opbrengsten'!$B$57)*B6</f>
        <v>#DIV/0!</v>
      </c>
      <c r="D6" s="401"/>
      <c r="E6" s="403" t="e">
        <f t="shared" si="0"/>
        <v>#DIV/0!</v>
      </c>
      <c r="F6" s="477" t="e">
        <f t="shared" si="1"/>
        <v>#DIV/0!</v>
      </c>
      <c r="G6" s="481" t="e">
        <f>F6/'4. Bezettingsgraad'!$F$16</f>
        <v>#DIV/0!</v>
      </c>
      <c r="H6" s="418" t="e">
        <f>F6/'4. Bezettingsgraad'!C6</f>
        <v>#DIV/0!</v>
      </c>
    </row>
    <row r="7" spans="1:9" x14ac:dyDescent="0.25">
      <c r="A7" s="423" t="str">
        <f>'4. Bezettingsgraad'!A7</f>
        <v>Ruimte D</v>
      </c>
      <c r="B7" s="402" t="e">
        <f>'4. Bezettingsgraad'!D7</f>
        <v>#DIV/0!</v>
      </c>
      <c r="C7" s="403" t="e">
        <f>('6. Kosten-opbrengsten'!$B$182-'6. Kosten-opbrengsten'!$B$57)*B7</f>
        <v>#DIV/0!</v>
      </c>
      <c r="D7" s="401"/>
      <c r="E7" s="403" t="e">
        <f t="shared" si="0"/>
        <v>#DIV/0!</v>
      </c>
      <c r="F7" s="477" t="e">
        <f t="shared" si="1"/>
        <v>#DIV/0!</v>
      </c>
      <c r="G7" s="481" t="e">
        <f>F7/'4. Bezettingsgraad'!$F$16</f>
        <v>#DIV/0!</v>
      </c>
      <c r="H7" s="418" t="e">
        <f>F7/'4. Bezettingsgraad'!C7</f>
        <v>#DIV/0!</v>
      </c>
    </row>
    <row r="8" spans="1:9" x14ac:dyDescent="0.25">
      <c r="A8" s="423" t="str">
        <f>'4. Bezettingsgraad'!A8</f>
        <v>Ruimte E</v>
      </c>
      <c r="B8" s="402" t="e">
        <f>'4. Bezettingsgraad'!D8</f>
        <v>#DIV/0!</v>
      </c>
      <c r="C8" s="403" t="e">
        <f>('6. Kosten-opbrengsten'!$B$182-'6. Kosten-opbrengsten'!$B$57)*B8</f>
        <v>#DIV/0!</v>
      </c>
      <c r="D8" s="401"/>
      <c r="E8" s="403" t="e">
        <f t="shared" si="0"/>
        <v>#DIV/0!</v>
      </c>
      <c r="F8" s="477" t="e">
        <f t="shared" si="1"/>
        <v>#DIV/0!</v>
      </c>
      <c r="G8" s="481" t="e">
        <f>F8/'4. Bezettingsgraad'!$F$16</f>
        <v>#DIV/0!</v>
      </c>
      <c r="H8" s="418" t="e">
        <f>F8/'4. Bezettingsgraad'!C8</f>
        <v>#DIV/0!</v>
      </c>
      <c r="I8" s="484"/>
    </row>
    <row r="9" spans="1:9" x14ac:dyDescent="0.25">
      <c r="A9" s="423" t="str">
        <f>'4. Bezettingsgraad'!A9</f>
        <v>Ruimte F</v>
      </c>
      <c r="B9" s="402" t="e">
        <f>'4. Bezettingsgraad'!D9</f>
        <v>#DIV/0!</v>
      </c>
      <c r="C9" s="403" t="e">
        <f>('6. Kosten-opbrengsten'!$B$182-'6. Kosten-opbrengsten'!$B$57)*B9</f>
        <v>#DIV/0!</v>
      </c>
      <c r="D9" s="401"/>
      <c r="E9" s="403" t="e">
        <f t="shared" si="0"/>
        <v>#DIV/0!</v>
      </c>
      <c r="F9" s="477" t="e">
        <f t="shared" si="1"/>
        <v>#DIV/0!</v>
      </c>
      <c r="G9" s="481" t="e">
        <f>F9/'4. Bezettingsgraad'!$F$16</f>
        <v>#DIV/0!</v>
      </c>
      <c r="H9" s="418" t="e">
        <f>F9/'4. Bezettingsgraad'!C9</f>
        <v>#DIV/0!</v>
      </c>
      <c r="I9" s="484"/>
    </row>
    <row r="10" spans="1:9" x14ac:dyDescent="0.25">
      <c r="A10" s="423" t="str">
        <f>'4. Bezettingsgraad'!A10</f>
        <v>Ruimte G</v>
      </c>
      <c r="B10" s="402" t="e">
        <f>'4. Bezettingsgraad'!D10</f>
        <v>#DIV/0!</v>
      </c>
      <c r="C10" s="403" t="e">
        <f>('6. Kosten-opbrengsten'!$B$182-'6. Kosten-opbrengsten'!$B$57)*B10</f>
        <v>#DIV/0!</v>
      </c>
      <c r="D10" s="401"/>
      <c r="E10" s="403" t="e">
        <f t="shared" si="0"/>
        <v>#DIV/0!</v>
      </c>
      <c r="F10" s="477" t="e">
        <f t="shared" si="1"/>
        <v>#DIV/0!</v>
      </c>
      <c r="G10" s="481" t="e">
        <f>F10/'4. Bezettingsgraad'!$F$16</f>
        <v>#DIV/0!</v>
      </c>
      <c r="H10" s="418" t="e">
        <f>F10/'4. Bezettingsgraad'!C10</f>
        <v>#DIV/0!</v>
      </c>
    </row>
    <row r="11" spans="1:9" x14ac:dyDescent="0.25">
      <c r="A11" s="423" t="str">
        <f>'4. Bezettingsgraad'!A11</f>
        <v>Bar</v>
      </c>
      <c r="B11" s="402" t="e">
        <f>'4. Bezettingsgraad'!D11</f>
        <v>#DIV/0!</v>
      </c>
      <c r="C11" s="403" t="e">
        <f>('6. Kosten-opbrengsten'!$B$182-'6. Kosten-opbrengsten'!$B$57)*B11</f>
        <v>#DIV/0!</v>
      </c>
      <c r="D11" s="403">
        <f>SUM('3. Kosten'!L19:L21)</f>
        <v>0</v>
      </c>
      <c r="E11" s="403" t="e">
        <f t="shared" si="0"/>
        <v>#DIV/0!</v>
      </c>
      <c r="F11" s="477" t="e">
        <f t="shared" si="1"/>
        <v>#DIV/0!</v>
      </c>
      <c r="G11" s="481" t="e">
        <f>F11/'4. Bezettingsgraad'!$F$16</f>
        <v>#DIV/0!</v>
      </c>
      <c r="H11" s="418" t="e">
        <f>F11/'4. Bezettingsgraad'!C11</f>
        <v>#DIV/0!</v>
      </c>
    </row>
    <row r="12" spans="1:9" ht="15.75" thickBot="1" x14ac:dyDescent="0.3">
      <c r="A12" s="423" t="s">
        <v>205</v>
      </c>
      <c r="B12" s="402"/>
      <c r="C12" s="403" t="e">
        <f>(1-B13)*('6. Kosten-opbrengsten'!B182-'6. Kosten-opbrengsten'!B57)</f>
        <v>#DIV/0!</v>
      </c>
      <c r="D12" s="403"/>
      <c r="E12" s="403"/>
      <c r="F12" s="477"/>
      <c r="G12" s="482"/>
      <c r="H12" s="473"/>
    </row>
    <row r="13" spans="1:9" ht="15.75" thickBot="1" x14ac:dyDescent="0.3">
      <c r="A13" s="422" t="s">
        <v>1</v>
      </c>
      <c r="B13" s="420" t="e">
        <f>SUM(B4:B11)</f>
        <v>#DIV/0!</v>
      </c>
      <c r="C13" s="421" t="e">
        <f>SUM(C4:C11)</f>
        <v>#DIV/0!</v>
      </c>
      <c r="D13" s="421">
        <f>SUM(D4:D12)</f>
        <v>0</v>
      </c>
      <c r="E13" s="421" t="e">
        <f>SUM(E4:E11)</f>
        <v>#DIV/0!</v>
      </c>
      <c r="F13" s="478" t="e">
        <f>SUM(F4:F11)</f>
        <v>#DIV/0!</v>
      </c>
      <c r="G13" s="483"/>
      <c r="H13" s="474"/>
    </row>
    <row r="14" spans="1:9" x14ac:dyDescent="0.25">
      <c r="B14" s="383"/>
      <c r="C14" s="383"/>
      <c r="D14" s="402"/>
      <c r="F14" s="401"/>
      <c r="G14" s="401"/>
    </row>
    <row r="15" spans="1:9" ht="15.75" thickBot="1" x14ac:dyDescent="0.3">
      <c r="A15" s="230"/>
      <c r="B15" s="230"/>
      <c r="C15" s="230"/>
      <c r="D15" s="230"/>
      <c r="E15" s="230"/>
      <c r="F15" s="230"/>
      <c r="G15" s="230"/>
    </row>
    <row r="16" spans="1:9" x14ac:dyDescent="0.25">
      <c r="A16" s="748" t="s">
        <v>172</v>
      </c>
      <c r="B16" s="749"/>
      <c r="C16" s="749"/>
      <c r="D16" s="750"/>
      <c r="E16" s="277">
        <f>'4. Bezettingsgraad'!F16</f>
        <v>0</v>
      </c>
      <c r="F16" s="230"/>
      <c r="G16" s="230"/>
    </row>
    <row r="17" spans="1:7" x14ac:dyDescent="0.25">
      <c r="A17" s="539" t="s">
        <v>260</v>
      </c>
      <c r="B17" s="540"/>
      <c r="C17" s="540">
        <f>A2</f>
        <v>2013</v>
      </c>
      <c r="D17" s="541"/>
      <c r="E17" s="278" t="e">
        <f>B13</f>
        <v>#DIV/0!</v>
      </c>
      <c r="F17" s="230"/>
      <c r="G17" s="230"/>
    </row>
    <row r="18" spans="1:7" x14ac:dyDescent="0.25">
      <c r="A18" s="539" t="s">
        <v>261</v>
      </c>
      <c r="B18" s="540"/>
      <c r="C18" s="540">
        <f>C17+4</f>
        <v>2017</v>
      </c>
      <c r="D18" s="541"/>
      <c r="E18" s="278" t="e">
        <f>'4. Bezettingsgraad'!F18</f>
        <v>#DIV/0!</v>
      </c>
      <c r="F18" s="230"/>
      <c r="G18" s="230"/>
    </row>
    <row r="19" spans="1:7" ht="15.75" thickBot="1" x14ac:dyDescent="0.3">
      <c r="A19" s="706" t="s">
        <v>159</v>
      </c>
      <c r="B19" s="707"/>
      <c r="C19" s="707"/>
      <c r="D19" s="708"/>
      <c r="E19" s="279">
        <f>1</f>
        <v>1</v>
      </c>
      <c r="F19" s="230"/>
      <c r="G19" s="230"/>
    </row>
    <row r="20" spans="1:7" x14ac:dyDescent="0.25">
      <c r="A20" s="230"/>
      <c r="B20" s="230"/>
      <c r="C20" s="230"/>
      <c r="D20" s="230"/>
      <c r="E20" s="404"/>
      <c r="F20" s="230"/>
      <c r="G20" s="230"/>
    </row>
  </sheetData>
  <sheetProtection password="CB27" sheet="1" objects="1" scenarios="1" formatCells="0"/>
  <mergeCells count="4">
    <mergeCell ref="A19:D19"/>
    <mergeCell ref="A2:D2"/>
    <mergeCell ref="E2:G2"/>
    <mergeCell ref="A16:D16"/>
  </mergeCells>
  <pageMargins left="0.7" right="0.7" top="0.75" bottom="0.75" header="0.3" footer="0.3"/>
  <ignoredErrors>
    <ignoredError sqref="D1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tabColor rgb="FFFFFF00"/>
  </sheetPr>
  <dimension ref="A1:G25"/>
  <sheetViews>
    <sheetView showGridLines="0" topLeftCell="A8" workbookViewId="0">
      <selection activeCell="A24" sqref="A24"/>
    </sheetView>
  </sheetViews>
  <sheetFormatPr defaultRowHeight="15" x14ac:dyDescent="0.25"/>
  <cols>
    <col min="1" max="1" width="55.42578125" customWidth="1"/>
    <col min="2" max="2" width="13.140625" customWidth="1"/>
    <col min="4" max="4" width="16.5703125" customWidth="1"/>
    <col min="5" max="5" width="13.140625" customWidth="1"/>
  </cols>
  <sheetData>
    <row r="1" spans="1:7" ht="24" thickBot="1" x14ac:dyDescent="0.4">
      <c r="A1" s="48" t="s">
        <v>64</v>
      </c>
      <c r="B1" s="49"/>
      <c r="C1" s="53"/>
      <c r="D1" s="53"/>
      <c r="E1" s="50"/>
      <c r="F1" s="20"/>
      <c r="G1" s="21"/>
    </row>
    <row r="2" spans="1:7" x14ac:dyDescent="0.25">
      <c r="A2" s="55"/>
      <c r="B2" s="18" t="s">
        <v>42</v>
      </c>
      <c r="C2" s="19" t="s">
        <v>43</v>
      </c>
      <c r="D2" s="18" t="s">
        <v>44</v>
      </c>
      <c r="E2" s="56"/>
      <c r="F2" s="21"/>
      <c r="G2" s="21"/>
    </row>
    <row r="3" spans="1:7" x14ac:dyDescent="0.25">
      <c r="A3" s="57"/>
      <c r="B3" s="22"/>
      <c r="C3" s="23"/>
      <c r="D3" s="22"/>
      <c r="E3" s="58"/>
      <c r="F3" s="21"/>
      <c r="G3" s="21"/>
    </row>
    <row r="4" spans="1:7" x14ac:dyDescent="0.25">
      <c r="A4" s="59" t="s">
        <v>45</v>
      </c>
      <c r="B4" s="24">
        <f>'1. Activa en passiva '!J13</f>
        <v>0</v>
      </c>
      <c r="C4" s="25">
        <f>0.7*0.9</f>
        <v>0.63</v>
      </c>
      <c r="D4" s="24">
        <f>B4*C4</f>
        <v>0</v>
      </c>
      <c r="E4" s="60" t="s">
        <v>46</v>
      </c>
      <c r="F4" s="21"/>
      <c r="G4" s="21"/>
    </row>
    <row r="5" spans="1:7" x14ac:dyDescent="0.25">
      <c r="A5" s="57"/>
      <c r="B5" s="22"/>
      <c r="C5" s="23"/>
      <c r="D5" s="22"/>
      <c r="E5" s="58">
        <f>SUM(D4:D4)</f>
        <v>0</v>
      </c>
      <c r="F5" s="21"/>
      <c r="G5" s="21"/>
    </row>
    <row r="6" spans="1:7" x14ac:dyDescent="0.25">
      <c r="A6" s="57"/>
      <c r="B6" s="22"/>
      <c r="C6" s="23"/>
      <c r="D6" s="22"/>
      <c r="E6" s="58"/>
      <c r="F6" s="21"/>
      <c r="G6" s="21"/>
    </row>
    <row r="7" spans="1:7" x14ac:dyDescent="0.25">
      <c r="A7" s="59" t="s">
        <v>47</v>
      </c>
      <c r="B7" s="24">
        <f>'1. Activa en passiva '!J4</f>
        <v>0</v>
      </c>
      <c r="C7" s="25">
        <v>0.3</v>
      </c>
      <c r="D7" s="24">
        <f>B7*C7</f>
        <v>0</v>
      </c>
      <c r="E7" s="60"/>
      <c r="F7" s="21"/>
      <c r="G7" s="21"/>
    </row>
    <row r="8" spans="1:7" x14ac:dyDescent="0.25">
      <c r="A8" s="61"/>
      <c r="B8" s="22"/>
      <c r="C8" s="23"/>
      <c r="D8" s="22"/>
      <c r="E8" s="58">
        <f>D7</f>
        <v>0</v>
      </c>
      <c r="F8" s="21"/>
      <c r="G8" s="21"/>
    </row>
    <row r="9" spans="1:7" x14ac:dyDescent="0.25">
      <c r="A9" s="61"/>
      <c r="B9" s="22"/>
      <c r="C9" s="23"/>
      <c r="D9" s="22"/>
      <c r="E9" s="58"/>
      <c r="F9" s="21"/>
      <c r="G9" s="21"/>
    </row>
    <row r="10" spans="1:7" x14ac:dyDescent="0.25">
      <c r="A10" s="59" t="s">
        <v>48</v>
      </c>
      <c r="B10" s="24">
        <f>('1. Activa en passiva '!J9-'1. Activa en passiva '!J6)</f>
        <v>0</v>
      </c>
      <c r="C10" s="25">
        <v>0.7</v>
      </c>
      <c r="D10" s="24">
        <f>B10*C10</f>
        <v>0</v>
      </c>
      <c r="E10" s="60"/>
      <c r="F10" s="21"/>
      <c r="G10" s="21"/>
    </row>
    <row r="11" spans="1:7" x14ac:dyDescent="0.25">
      <c r="A11" s="61"/>
      <c r="B11" s="22"/>
      <c r="C11" s="23"/>
      <c r="D11" s="22"/>
      <c r="E11" s="58">
        <f>D10</f>
        <v>0</v>
      </c>
      <c r="F11" s="21"/>
      <c r="G11" s="21"/>
    </row>
    <row r="12" spans="1:7" x14ac:dyDescent="0.25">
      <c r="A12" s="61"/>
      <c r="B12" s="22"/>
      <c r="C12" s="23"/>
      <c r="D12" s="22"/>
      <c r="E12" s="58"/>
      <c r="F12" s="21"/>
      <c r="G12" s="21"/>
    </row>
    <row r="13" spans="1:7" x14ac:dyDescent="0.25">
      <c r="A13" s="59" t="s">
        <v>49</v>
      </c>
      <c r="B13" s="24">
        <f>'1. Activa en passiva '!J5</f>
        <v>0</v>
      </c>
      <c r="C13" s="25">
        <v>0.8</v>
      </c>
      <c r="D13" s="24">
        <f>B13*C13</f>
        <v>0</v>
      </c>
      <c r="E13" s="60"/>
      <c r="F13" s="21"/>
      <c r="G13" s="21"/>
    </row>
    <row r="14" spans="1:7" x14ac:dyDescent="0.25">
      <c r="A14" s="62"/>
      <c r="B14" s="22"/>
      <c r="C14" s="23"/>
      <c r="D14" s="22"/>
      <c r="E14" s="58">
        <f>D13</f>
        <v>0</v>
      </c>
      <c r="F14" s="21"/>
      <c r="G14" s="21"/>
    </row>
    <row r="15" spans="1:7" x14ac:dyDescent="0.25">
      <c r="A15" s="62"/>
      <c r="B15" s="22"/>
      <c r="C15" s="23"/>
      <c r="D15" s="22"/>
      <c r="E15" s="58"/>
      <c r="F15" s="21"/>
      <c r="G15" s="21"/>
    </row>
    <row r="16" spans="1:7" x14ac:dyDescent="0.25">
      <c r="A16" s="59" t="s">
        <v>50</v>
      </c>
      <c r="B16" s="24">
        <f>('1. Activa en passiva '!J7+'1. Activa en passiva '!J8)</f>
        <v>0</v>
      </c>
      <c r="C16" s="26">
        <v>1</v>
      </c>
      <c r="D16" s="24">
        <f>B16*C16</f>
        <v>0</v>
      </c>
      <c r="E16" s="63"/>
      <c r="F16" s="21"/>
      <c r="G16" s="21"/>
    </row>
    <row r="17" spans="1:7" x14ac:dyDescent="0.25">
      <c r="A17" s="64"/>
      <c r="B17" s="22"/>
      <c r="C17" s="23"/>
      <c r="D17" s="22"/>
      <c r="E17" s="58">
        <f>D16</f>
        <v>0</v>
      </c>
      <c r="F17" s="21"/>
      <c r="G17" s="21"/>
    </row>
    <row r="18" spans="1:7" x14ac:dyDescent="0.25">
      <c r="A18" s="65"/>
      <c r="B18" s="22"/>
      <c r="C18" s="23"/>
      <c r="D18" s="22"/>
      <c r="E18" s="60"/>
      <c r="F18" s="21"/>
      <c r="G18" s="21"/>
    </row>
    <row r="19" spans="1:7" ht="15.75" thickBot="1" x14ac:dyDescent="0.3">
      <c r="A19" s="66" t="s">
        <v>1</v>
      </c>
      <c r="B19" s="67"/>
      <c r="C19" s="68"/>
      <c r="D19" s="67"/>
      <c r="E19" s="69">
        <f>SUM(E3:E17)</f>
        <v>0</v>
      </c>
      <c r="F19" s="21"/>
      <c r="G19" s="21"/>
    </row>
    <row r="20" spans="1:7" x14ac:dyDescent="0.25">
      <c r="A20" s="27" t="s">
        <v>51</v>
      </c>
      <c r="B20" s="21"/>
      <c r="C20" s="28"/>
      <c r="D20" s="21"/>
      <c r="E20" s="29"/>
      <c r="F20" s="21"/>
      <c r="G20" s="21"/>
    </row>
    <row r="21" spans="1:7" x14ac:dyDescent="0.25">
      <c r="A21" s="27" t="s">
        <v>52</v>
      </c>
      <c r="B21" s="21"/>
      <c r="C21" s="30"/>
      <c r="D21" s="21"/>
      <c r="E21" s="29"/>
      <c r="F21" s="21"/>
      <c r="G21" s="21"/>
    </row>
    <row r="22" spans="1:7" x14ac:dyDescent="0.25">
      <c r="A22" s="21"/>
      <c r="B22" s="21"/>
      <c r="C22" s="30"/>
      <c r="D22" s="21"/>
      <c r="E22" s="29"/>
      <c r="F22" s="21"/>
      <c r="G22" s="21"/>
    </row>
    <row r="23" spans="1:7" x14ac:dyDescent="0.25">
      <c r="A23" s="21" t="s">
        <v>53</v>
      </c>
      <c r="B23" s="29">
        <f>'1. Activa en passiva '!J12</f>
        <v>0</v>
      </c>
      <c r="C23" s="30"/>
      <c r="D23" s="21"/>
      <c r="E23" s="29"/>
      <c r="F23" s="21"/>
      <c r="G23" s="21"/>
    </row>
    <row r="24" spans="1:7" x14ac:dyDescent="0.25">
      <c r="A24" s="21" t="s">
        <v>54</v>
      </c>
      <c r="B24" s="29">
        <f>E19</f>
        <v>0</v>
      </c>
      <c r="C24" s="30"/>
      <c r="D24" s="21"/>
      <c r="E24" s="29"/>
      <c r="F24" s="21"/>
      <c r="G24" s="21"/>
    </row>
    <row r="25" spans="1:7" x14ac:dyDescent="0.25">
      <c r="A25" s="21" t="s">
        <v>55</v>
      </c>
      <c r="B25" s="31" t="e">
        <f>B24/B23</f>
        <v>#DIV/0!</v>
      </c>
      <c r="C25" s="30"/>
      <c r="D25" s="21"/>
      <c r="E25" s="29"/>
      <c r="F25" s="21"/>
      <c r="G25" s="21"/>
    </row>
  </sheetData>
  <sheetProtection password="CB27" sheet="1" objects="1" scenarios="1" formatCells="0"/>
  <phoneticPr fontId="29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tabColor rgb="FF00B050"/>
  </sheetPr>
  <dimension ref="A1:P44"/>
  <sheetViews>
    <sheetView showGridLines="0" tabSelected="1" zoomScaleNormal="100" workbookViewId="0">
      <selection activeCell="E19" sqref="E19"/>
    </sheetView>
  </sheetViews>
  <sheetFormatPr defaultRowHeight="15" x14ac:dyDescent="0.25"/>
  <cols>
    <col min="1" max="1" width="20.28515625" customWidth="1"/>
    <col min="2" max="2" width="13.85546875" customWidth="1"/>
    <col min="3" max="3" width="2" customWidth="1"/>
    <col min="4" max="4" width="15.28515625" customWidth="1"/>
    <col min="5" max="5" width="12.42578125" customWidth="1"/>
    <col min="6" max="6" width="10.5703125" bestFit="1" customWidth="1"/>
    <col min="7" max="7" width="14.140625" customWidth="1"/>
    <col min="9" max="9" width="10.140625" bestFit="1" customWidth="1"/>
  </cols>
  <sheetData>
    <row r="1" spans="1:16" ht="24" thickBot="1" x14ac:dyDescent="0.4">
      <c r="A1" s="487" t="s">
        <v>212</v>
      </c>
      <c r="B1" s="405"/>
      <c r="C1" s="488"/>
      <c r="D1" s="405"/>
      <c r="E1" s="405"/>
      <c r="F1" s="405"/>
      <c r="G1" s="405"/>
      <c r="H1" s="405"/>
      <c r="I1" s="489"/>
      <c r="J1" s="4"/>
    </row>
    <row r="2" spans="1:16" x14ac:dyDescent="0.25">
      <c r="A2" s="490" t="s">
        <v>214</v>
      </c>
      <c r="B2" s="490"/>
      <c r="C2" s="490"/>
      <c r="D2" s="6"/>
      <c r="E2" s="34"/>
      <c r="F2" s="425">
        <f>'Algemene gegevens'!B10</f>
        <v>2013</v>
      </c>
      <c r="G2" s="751" t="s">
        <v>228</v>
      </c>
      <c r="H2" s="751"/>
      <c r="I2" s="751"/>
      <c r="J2" s="751"/>
      <c r="K2" s="751"/>
      <c r="L2" s="751"/>
      <c r="M2" s="751"/>
      <c r="N2" s="751"/>
      <c r="O2" s="751"/>
      <c r="P2" s="751"/>
    </row>
    <row r="3" spans="1:16" x14ac:dyDescent="0.25">
      <c r="A3" s="490"/>
      <c r="B3" s="490"/>
      <c r="C3" s="490"/>
      <c r="D3" s="6"/>
      <c r="E3" s="34"/>
      <c r="F3" s="4"/>
      <c r="G3" s="751"/>
      <c r="H3" s="751"/>
      <c r="I3" s="751"/>
      <c r="J3" s="751"/>
      <c r="K3" s="751"/>
      <c r="L3" s="751"/>
      <c r="M3" s="751"/>
      <c r="N3" s="751"/>
      <c r="O3" s="751"/>
      <c r="P3" s="751"/>
    </row>
    <row r="4" spans="1:16" x14ac:dyDescent="0.25">
      <c r="A4" s="490" t="s">
        <v>70</v>
      </c>
      <c r="B4" s="490"/>
      <c r="C4" s="490"/>
      <c r="D4" s="6"/>
      <c r="E4" s="34"/>
      <c r="F4" s="425">
        <f>'4. Bezettingsgraad'!B12</f>
        <v>0</v>
      </c>
      <c r="G4" s="751" t="s">
        <v>227</v>
      </c>
      <c r="H4" s="751"/>
      <c r="I4" s="751"/>
      <c r="J4" s="751"/>
      <c r="K4" s="751"/>
      <c r="L4" s="751"/>
      <c r="M4" s="751"/>
      <c r="N4" s="751"/>
      <c r="O4" s="751"/>
      <c r="P4" s="751"/>
    </row>
    <row r="5" spans="1:16" x14ac:dyDescent="0.25">
      <c r="A5" s="490"/>
      <c r="B5" s="490"/>
      <c r="C5" s="490"/>
      <c r="D5" s="6"/>
      <c r="E5" s="34"/>
      <c r="F5" s="4"/>
      <c r="G5" s="751"/>
      <c r="H5" s="751"/>
      <c r="I5" s="751"/>
      <c r="J5" s="751"/>
      <c r="K5" s="751"/>
      <c r="L5" s="751"/>
      <c r="M5" s="751"/>
      <c r="N5" s="751"/>
      <c r="O5" s="751"/>
      <c r="P5" s="751"/>
    </row>
    <row r="6" spans="1:16" x14ac:dyDescent="0.25">
      <c r="A6" s="490" t="s">
        <v>17</v>
      </c>
      <c r="B6" s="490"/>
      <c r="C6" s="490"/>
      <c r="D6" s="6"/>
      <c r="E6" s="34"/>
      <c r="F6" s="425">
        <f>'7. Resultatenrekening'!B3</f>
        <v>0</v>
      </c>
      <c r="G6" s="751" t="s">
        <v>229</v>
      </c>
      <c r="H6" s="751"/>
      <c r="I6" s="751"/>
      <c r="J6" s="751"/>
      <c r="K6" s="751"/>
      <c r="L6" s="751"/>
      <c r="M6" s="751"/>
      <c r="N6" s="751"/>
      <c r="O6" s="751"/>
      <c r="P6" s="751"/>
    </row>
    <row r="7" spans="1:16" x14ac:dyDescent="0.25">
      <c r="A7" s="491" t="s">
        <v>213</v>
      </c>
      <c r="B7" s="3"/>
      <c r="C7" s="3"/>
      <c r="D7" s="4"/>
      <c r="E7" s="4"/>
      <c r="F7" s="494" t="e">
        <f>'7. Resultatenrekening'!B19</f>
        <v>#DIV/0!</v>
      </c>
      <c r="G7" s="751" t="s">
        <v>230</v>
      </c>
      <c r="H7" s="751"/>
      <c r="I7" s="751"/>
      <c r="J7" s="751"/>
      <c r="K7" s="751"/>
      <c r="L7" s="751"/>
      <c r="M7" s="751"/>
      <c r="N7" s="751"/>
      <c r="O7" s="751"/>
      <c r="P7" s="751"/>
    </row>
    <row r="8" spans="1:16" x14ac:dyDescent="0.25">
      <c r="A8" s="491" t="s">
        <v>201</v>
      </c>
      <c r="B8" s="3"/>
      <c r="C8" s="3"/>
      <c r="D8" s="4"/>
      <c r="E8" s="4"/>
      <c r="F8" s="494" t="e">
        <f>SUM('7. Resultatenrekening'!B7:B11)</f>
        <v>#DIV/0!</v>
      </c>
      <c r="G8" s="751" t="s">
        <v>231</v>
      </c>
      <c r="H8" s="751"/>
      <c r="I8" s="751"/>
      <c r="J8" s="751"/>
      <c r="K8" s="751"/>
      <c r="L8" s="751"/>
      <c r="M8" s="751"/>
      <c r="N8" s="751"/>
      <c r="O8" s="751"/>
      <c r="P8" s="751"/>
    </row>
    <row r="9" spans="1:16" x14ac:dyDescent="0.25">
      <c r="A9" s="490" t="s">
        <v>215</v>
      </c>
      <c r="B9" s="490"/>
      <c r="C9" s="490"/>
      <c r="D9" s="6"/>
      <c r="E9" s="34"/>
      <c r="F9" s="494">
        <f>('6. Kosten-opbrengsten'!B19)</f>
        <v>0</v>
      </c>
      <c r="G9" s="752" t="s">
        <v>232</v>
      </c>
      <c r="H9" s="752"/>
      <c r="I9" s="752"/>
      <c r="J9" s="752"/>
      <c r="K9" s="752"/>
      <c r="L9" s="752"/>
      <c r="M9" s="752"/>
      <c r="N9" s="752"/>
      <c r="O9" s="752"/>
      <c r="P9" s="752"/>
    </row>
    <row r="10" spans="1:16" x14ac:dyDescent="0.25">
      <c r="A10" s="490"/>
      <c r="B10" s="490"/>
      <c r="C10" s="490"/>
      <c r="D10" s="6"/>
      <c r="E10" s="34"/>
      <c r="F10" s="377"/>
      <c r="G10" s="752"/>
      <c r="H10" s="752"/>
      <c r="I10" s="752"/>
      <c r="J10" s="752"/>
      <c r="K10" s="752"/>
      <c r="L10" s="752"/>
      <c r="M10" s="752"/>
      <c r="N10" s="752"/>
      <c r="O10" s="752"/>
      <c r="P10" s="752"/>
    </row>
    <row r="11" spans="1:16" ht="15" customHeight="1" x14ac:dyDescent="0.25">
      <c r="A11" s="491" t="s">
        <v>216</v>
      </c>
      <c r="B11" s="3"/>
      <c r="C11" s="3"/>
      <c r="D11" s="4"/>
      <c r="E11" s="4"/>
      <c r="F11" s="498">
        <f>('6. Kosten-opbrengsten'!B25-(SUM('6. Kosten-opbrengsten'!B47:B49)))</f>
        <v>0</v>
      </c>
      <c r="G11" s="752" t="s">
        <v>233</v>
      </c>
      <c r="H11" s="752"/>
      <c r="I11" s="752"/>
      <c r="J11" s="752"/>
      <c r="K11" s="752"/>
      <c r="L11" s="752"/>
      <c r="M11" s="752"/>
      <c r="N11" s="752"/>
      <c r="O11" s="752"/>
      <c r="P11" s="752"/>
    </row>
    <row r="12" spans="1:16" x14ac:dyDescent="0.25">
      <c r="A12" s="491"/>
      <c r="B12" s="3"/>
      <c r="C12" s="3"/>
      <c r="D12" s="4"/>
      <c r="E12" s="4"/>
      <c r="F12" s="378"/>
      <c r="G12" s="752"/>
      <c r="H12" s="752"/>
      <c r="I12" s="752"/>
      <c r="J12" s="752"/>
      <c r="K12" s="752"/>
      <c r="L12" s="752"/>
      <c r="M12" s="752"/>
      <c r="N12" s="752"/>
      <c r="O12" s="752"/>
      <c r="P12" s="752"/>
    </row>
    <row r="13" spans="1:16" x14ac:dyDescent="0.25">
      <c r="A13" s="491" t="s">
        <v>217</v>
      </c>
      <c r="B13" s="491"/>
      <c r="C13" s="491"/>
      <c r="D13" s="102"/>
      <c r="E13" s="76"/>
      <c r="F13" s="494">
        <f>('1. Activa en passiva '!J5+'1. Activa en passiva '!J7+'1. Activa en passiva '!J8+'1. Activa en passiva '!J9)</f>
        <v>0</v>
      </c>
      <c r="G13" s="499" t="s">
        <v>234</v>
      </c>
      <c r="H13" s="497"/>
      <c r="I13" s="497"/>
      <c r="J13" s="497"/>
      <c r="K13" s="497"/>
      <c r="L13" s="497"/>
      <c r="M13" s="497"/>
      <c r="N13" s="497"/>
      <c r="O13" s="497"/>
      <c r="P13" s="497"/>
    </row>
    <row r="14" spans="1:16" x14ac:dyDescent="0.25">
      <c r="A14" s="491" t="s">
        <v>41</v>
      </c>
      <c r="B14" s="3"/>
      <c r="C14" s="3"/>
      <c r="D14" s="4"/>
      <c r="E14" s="4"/>
      <c r="F14" s="494">
        <f>'1. Activa en passiva '!J9</f>
        <v>0</v>
      </c>
      <c r="G14" s="500" t="s">
        <v>235</v>
      </c>
      <c r="H14" s="4"/>
      <c r="I14" s="4"/>
      <c r="J14" s="4"/>
    </row>
    <row r="15" spans="1:16" x14ac:dyDescent="0.25">
      <c r="A15" s="491" t="s">
        <v>218</v>
      </c>
      <c r="B15" s="16"/>
      <c r="C15" s="16"/>
      <c r="F15" s="495">
        <f>'1. Activa en passiva '!J15</f>
        <v>0</v>
      </c>
      <c r="G15" s="500" t="s">
        <v>236</v>
      </c>
    </row>
    <row r="16" spans="1:16" x14ac:dyDescent="0.25">
      <c r="A16" s="16"/>
      <c r="B16" s="16"/>
      <c r="C16" s="16"/>
    </row>
    <row r="17" spans="1:14" x14ac:dyDescent="0.25">
      <c r="A17" s="491" t="s">
        <v>219</v>
      </c>
      <c r="B17" s="16"/>
      <c r="C17" s="16"/>
      <c r="F17" s="493" t="e">
        <f>AVERAGE('1. Activa en passiva '!E4:E22)</f>
        <v>#DIV/0!</v>
      </c>
      <c r="G17" s="501" t="s">
        <v>237</v>
      </c>
    </row>
    <row r="18" spans="1:14" x14ac:dyDescent="0.25">
      <c r="A18" s="491" t="s">
        <v>220</v>
      </c>
      <c r="B18" s="16"/>
      <c r="C18" s="16"/>
      <c r="F18" s="493" t="e">
        <f>AVERAGE('1. Activa en passiva '!E26:E44)</f>
        <v>#DIV/0!</v>
      </c>
      <c r="G18" s="501" t="s">
        <v>238</v>
      </c>
    </row>
    <row r="19" spans="1:14" x14ac:dyDescent="0.25">
      <c r="A19" s="16"/>
      <c r="B19" s="16"/>
      <c r="C19" s="16"/>
    </row>
    <row r="20" spans="1:14" x14ac:dyDescent="0.25">
      <c r="A20" s="491" t="s">
        <v>173</v>
      </c>
      <c r="F20" s="496" t="e">
        <f>'4. Bezettingsgraad'!D12</f>
        <v>#DIV/0!</v>
      </c>
      <c r="G20" s="501" t="s">
        <v>239</v>
      </c>
    </row>
    <row r="22" spans="1:14" x14ac:dyDescent="0.25">
      <c r="A22" s="491" t="s">
        <v>221</v>
      </c>
      <c r="F22" s="493">
        <v>0</v>
      </c>
      <c r="G22" s="501" t="s">
        <v>240</v>
      </c>
      <c r="H22" s="501"/>
      <c r="I22" s="501"/>
      <c r="J22" s="501"/>
      <c r="K22" s="501"/>
      <c r="L22" s="501"/>
    </row>
    <row r="23" spans="1:14" x14ac:dyDescent="0.25">
      <c r="A23" t="s">
        <v>222</v>
      </c>
      <c r="F23" s="493">
        <v>0</v>
      </c>
      <c r="G23" s="501" t="s">
        <v>241</v>
      </c>
      <c r="H23" s="501"/>
      <c r="I23" s="501"/>
      <c r="J23" s="501"/>
      <c r="K23" s="501"/>
      <c r="L23" s="501"/>
    </row>
    <row r="24" spans="1:14" x14ac:dyDescent="0.25">
      <c r="A24" s="491" t="s">
        <v>223</v>
      </c>
      <c r="F24" s="493"/>
      <c r="G24" s="501" t="s">
        <v>242</v>
      </c>
      <c r="H24" s="501"/>
      <c r="I24" s="501"/>
      <c r="J24" s="501"/>
      <c r="K24" s="501"/>
      <c r="L24" s="501"/>
    </row>
    <row r="26" spans="1:14" x14ac:dyDescent="0.25">
      <c r="A26" s="492" t="s">
        <v>224</v>
      </c>
      <c r="B26" s="5"/>
      <c r="G26" s="501" t="s">
        <v>243</v>
      </c>
    </row>
    <row r="27" spans="1:14" x14ac:dyDescent="0.25">
      <c r="A27" s="502">
        <v>1</v>
      </c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</row>
    <row r="28" spans="1:14" x14ac:dyDescent="0.25">
      <c r="A28" s="502"/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  <c r="N28" s="493"/>
    </row>
    <row r="29" spans="1:14" x14ac:dyDescent="0.25">
      <c r="A29" s="502">
        <v>2</v>
      </c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493"/>
    </row>
    <row r="30" spans="1:14" x14ac:dyDescent="0.25">
      <c r="A30" s="502"/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493"/>
    </row>
    <row r="31" spans="1:14" x14ac:dyDescent="0.25">
      <c r="A31" s="502">
        <v>3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</row>
    <row r="32" spans="1:14" x14ac:dyDescent="0.25">
      <c r="A32" s="502"/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  <c r="M32" s="493"/>
      <c r="N32" s="493"/>
    </row>
    <row r="33" spans="1:14" x14ac:dyDescent="0.25">
      <c r="A33" s="502">
        <v>4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  <c r="M33" s="493"/>
      <c r="N33" s="493"/>
    </row>
    <row r="34" spans="1:14" x14ac:dyDescent="0.25">
      <c r="A34" s="502">
        <v>5</v>
      </c>
      <c r="B34" s="493"/>
      <c r="C34" s="493"/>
      <c r="D34" s="493"/>
      <c r="E34" s="493"/>
      <c r="F34" s="493"/>
      <c r="G34" s="493"/>
      <c r="H34" s="493"/>
      <c r="I34" s="493"/>
      <c r="J34" s="493"/>
      <c r="K34" s="493"/>
      <c r="L34" s="493"/>
      <c r="M34" s="493"/>
      <c r="N34" s="493"/>
    </row>
    <row r="36" spans="1:14" x14ac:dyDescent="0.25">
      <c r="A36" s="5" t="s">
        <v>225</v>
      </c>
      <c r="B36" s="5"/>
      <c r="C36" s="5"/>
      <c r="D36" s="5"/>
      <c r="G36" s="501" t="s">
        <v>244</v>
      </c>
    </row>
    <row r="37" spans="1:14" x14ac:dyDescent="0.25">
      <c r="A37" s="502">
        <v>1</v>
      </c>
      <c r="B37" s="493"/>
      <c r="C37" s="493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93"/>
    </row>
    <row r="38" spans="1:14" x14ac:dyDescent="0.25">
      <c r="A38" s="502"/>
      <c r="B38" s="493"/>
      <c r="C38" s="493"/>
      <c r="D38" s="493"/>
      <c r="E38" s="493"/>
      <c r="F38" s="493"/>
      <c r="G38" s="493"/>
      <c r="H38" s="493"/>
      <c r="I38" s="493"/>
      <c r="J38" s="493"/>
      <c r="K38" s="493"/>
      <c r="L38" s="493"/>
      <c r="M38" s="493"/>
      <c r="N38" s="493"/>
    </row>
    <row r="39" spans="1:14" x14ac:dyDescent="0.25">
      <c r="A39" s="502">
        <v>2</v>
      </c>
      <c r="B39" s="493"/>
      <c r="C39" s="493"/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</row>
    <row r="40" spans="1:14" x14ac:dyDescent="0.25">
      <c r="A40" s="502"/>
      <c r="B40" s="493"/>
      <c r="C40" s="493"/>
      <c r="D40" s="493"/>
      <c r="E40" s="493"/>
      <c r="F40" s="493"/>
      <c r="G40" s="493"/>
      <c r="H40" s="493"/>
      <c r="I40" s="493"/>
      <c r="J40" s="493"/>
      <c r="K40" s="493"/>
      <c r="L40" s="493"/>
      <c r="M40" s="493"/>
      <c r="N40" s="493"/>
    </row>
    <row r="41" spans="1:14" x14ac:dyDescent="0.25">
      <c r="A41" s="502">
        <v>3</v>
      </c>
      <c r="B41" s="493"/>
      <c r="C41" s="493"/>
      <c r="D41" s="493"/>
      <c r="E41" s="493"/>
      <c r="F41" s="493"/>
      <c r="G41" s="493"/>
      <c r="H41" s="493"/>
      <c r="I41" s="493"/>
      <c r="J41" s="493"/>
      <c r="K41" s="493"/>
      <c r="L41" s="493"/>
      <c r="M41" s="493"/>
      <c r="N41" s="493"/>
    </row>
    <row r="42" spans="1:14" x14ac:dyDescent="0.25">
      <c r="A42" s="502">
        <v>4</v>
      </c>
      <c r="B42" s="493"/>
      <c r="C42" s="493"/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3"/>
    </row>
    <row r="43" spans="1:14" x14ac:dyDescent="0.25">
      <c r="A43" s="502"/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</row>
    <row r="44" spans="1:14" x14ac:dyDescent="0.25">
      <c r="A44" s="502">
        <v>5</v>
      </c>
      <c r="B44" s="493"/>
      <c r="C44" s="493"/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</row>
  </sheetData>
  <sheetProtection formatCells="0"/>
  <mergeCells count="9">
    <mergeCell ref="G7:P7"/>
    <mergeCell ref="G8:P8"/>
    <mergeCell ref="G9:P10"/>
    <mergeCell ref="G11:P12"/>
    <mergeCell ref="G2:P2"/>
    <mergeCell ref="G3:P3"/>
    <mergeCell ref="G4:P4"/>
    <mergeCell ref="G5:P5"/>
    <mergeCell ref="G6:P6"/>
  </mergeCells>
  <phoneticPr fontId="2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rgb="FFC00000"/>
  </sheetPr>
  <dimension ref="A1:N44"/>
  <sheetViews>
    <sheetView topLeftCell="A22" workbookViewId="0">
      <selection activeCell="F20" sqref="F20"/>
    </sheetView>
  </sheetViews>
  <sheetFormatPr defaultRowHeight="15" x14ac:dyDescent="0.25"/>
  <cols>
    <col min="1" max="3" width="11.7109375" style="230" customWidth="1"/>
    <col min="4" max="4" width="17.85546875" style="230" customWidth="1"/>
    <col min="5" max="5" width="24.85546875" style="230" bestFit="1" customWidth="1"/>
    <col min="6" max="7" width="9.140625" style="230"/>
    <col min="8" max="8" width="20" style="230" customWidth="1"/>
    <col min="9" max="9" width="5.28515625" style="230" customWidth="1"/>
    <col min="10" max="10" width="10.5703125" style="230" customWidth="1"/>
    <col min="11" max="11" width="12.42578125" style="230" bestFit="1" customWidth="1"/>
    <col min="12" max="12" width="12" style="230" bestFit="1" customWidth="1"/>
    <col min="13" max="13" width="9.140625" style="230"/>
    <col min="14" max="14" width="12.140625" style="230" customWidth="1"/>
    <col min="15" max="16384" width="9.140625" style="230"/>
  </cols>
  <sheetData>
    <row r="1" spans="1:14" ht="24" thickBot="1" x14ac:dyDescent="0.4">
      <c r="A1" s="48" t="s">
        <v>143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7"/>
    </row>
    <row r="2" spans="1:14" ht="15.75" thickBot="1" x14ac:dyDescent="0.3"/>
    <row r="3" spans="1:14" ht="15.75" thickBot="1" x14ac:dyDescent="0.3">
      <c r="A3" s="433" t="s">
        <v>24</v>
      </c>
      <c r="B3" s="434"/>
      <c r="C3" s="434"/>
      <c r="D3" s="435"/>
      <c r="E3" s="208" t="s">
        <v>226</v>
      </c>
      <c r="G3" s="433" t="s">
        <v>253</v>
      </c>
      <c r="H3" s="434"/>
      <c r="I3" s="434"/>
      <c r="J3" s="533">
        <f>'Algemene gegevens'!B10</f>
        <v>2013</v>
      </c>
      <c r="K3" s="434" t="s">
        <v>254</v>
      </c>
      <c r="L3" s="434"/>
      <c r="M3" s="434"/>
      <c r="N3" s="210"/>
    </row>
    <row r="4" spans="1:14" x14ac:dyDescent="0.25">
      <c r="A4" s="599"/>
      <c r="B4" s="600"/>
      <c r="C4" s="600"/>
      <c r="D4" s="600"/>
      <c r="E4" s="436"/>
      <c r="G4" s="588" t="s">
        <v>246</v>
      </c>
      <c r="H4" s="589"/>
      <c r="I4" s="590"/>
      <c r="J4" s="508"/>
      <c r="K4" s="591" t="s">
        <v>245</v>
      </c>
      <c r="L4" s="592"/>
      <c r="M4" s="593"/>
      <c r="N4" s="514"/>
    </row>
    <row r="5" spans="1:14" x14ac:dyDescent="0.25">
      <c r="A5" s="597"/>
      <c r="B5" s="598"/>
      <c r="C5" s="598"/>
      <c r="D5" s="598"/>
      <c r="E5" s="437"/>
      <c r="G5" s="549" t="s">
        <v>31</v>
      </c>
      <c r="H5" s="550"/>
      <c r="I5" s="551"/>
      <c r="J5" s="509"/>
      <c r="K5" s="594" t="s">
        <v>247</v>
      </c>
      <c r="L5" s="595"/>
      <c r="M5" s="596"/>
      <c r="N5" s="515"/>
    </row>
    <row r="6" spans="1:14" x14ac:dyDescent="0.25">
      <c r="A6" s="597"/>
      <c r="B6" s="598"/>
      <c r="C6" s="598"/>
      <c r="D6" s="598"/>
      <c r="E6" s="437"/>
      <c r="G6" s="552" t="s">
        <v>22</v>
      </c>
      <c r="H6" s="553"/>
      <c r="I6" s="554"/>
      <c r="J6" s="509"/>
      <c r="K6" s="525" t="s">
        <v>21</v>
      </c>
      <c r="L6" s="519"/>
      <c r="M6" s="520"/>
      <c r="N6" s="516"/>
    </row>
    <row r="7" spans="1:14" x14ac:dyDescent="0.25">
      <c r="A7" s="597"/>
      <c r="B7" s="598"/>
      <c r="C7" s="598"/>
      <c r="D7" s="598"/>
      <c r="E7" s="437"/>
      <c r="G7" s="549" t="s">
        <v>41</v>
      </c>
      <c r="H7" s="553"/>
      <c r="I7" s="554"/>
      <c r="J7" s="509"/>
      <c r="K7" s="526" t="s">
        <v>248</v>
      </c>
      <c r="L7" s="519"/>
      <c r="M7" s="520"/>
      <c r="N7" s="516"/>
    </row>
    <row r="8" spans="1:14" x14ac:dyDescent="0.25">
      <c r="A8" s="597"/>
      <c r="B8" s="598"/>
      <c r="C8" s="598"/>
      <c r="D8" s="598"/>
      <c r="E8" s="437"/>
      <c r="G8" s="549" t="s">
        <v>24</v>
      </c>
      <c r="H8" s="553"/>
      <c r="I8" s="554"/>
      <c r="J8" s="509"/>
      <c r="K8" s="526"/>
      <c r="L8" s="521"/>
      <c r="M8" s="522"/>
      <c r="N8" s="515"/>
    </row>
    <row r="9" spans="1:14" x14ac:dyDescent="0.25">
      <c r="A9" s="597"/>
      <c r="B9" s="598"/>
      <c r="C9" s="598"/>
      <c r="D9" s="598"/>
      <c r="E9" s="437"/>
      <c r="G9" s="552" t="s">
        <v>34</v>
      </c>
      <c r="H9" s="553"/>
      <c r="I9" s="554"/>
      <c r="J9" s="509"/>
      <c r="K9" s="527" t="s">
        <v>23</v>
      </c>
      <c r="L9" s="519"/>
      <c r="M9" s="520"/>
      <c r="N9" s="516"/>
    </row>
    <row r="10" spans="1:14" x14ac:dyDescent="0.25">
      <c r="A10" s="597"/>
      <c r="B10" s="598"/>
      <c r="C10" s="598"/>
      <c r="D10" s="598"/>
      <c r="E10" s="437"/>
      <c r="G10" s="549" t="s">
        <v>32</v>
      </c>
      <c r="H10" s="553"/>
      <c r="I10" s="554"/>
      <c r="J10" s="510"/>
      <c r="K10" s="525" t="s">
        <v>252</v>
      </c>
      <c r="L10" s="519"/>
      <c r="M10" s="520"/>
      <c r="N10" s="516"/>
    </row>
    <row r="11" spans="1:14" x14ac:dyDescent="0.25">
      <c r="A11" s="597"/>
      <c r="B11" s="598"/>
      <c r="C11" s="598"/>
      <c r="D11" s="598"/>
      <c r="E11" s="437"/>
      <c r="G11" s="549"/>
      <c r="H11" s="553"/>
      <c r="I11" s="554"/>
      <c r="J11" s="511"/>
      <c r="K11" s="525"/>
      <c r="L11" s="519"/>
      <c r="M11" s="520"/>
      <c r="N11" s="516"/>
    </row>
    <row r="12" spans="1:14" x14ac:dyDescent="0.25">
      <c r="A12" s="597"/>
      <c r="B12" s="598"/>
      <c r="C12" s="598"/>
      <c r="D12" s="598"/>
      <c r="E12" s="437"/>
      <c r="G12" s="552" t="s">
        <v>249</v>
      </c>
      <c r="H12" s="553"/>
      <c r="I12" s="554"/>
      <c r="J12" s="511"/>
      <c r="K12" s="525"/>
      <c r="L12" s="521"/>
      <c r="M12" s="522"/>
      <c r="N12" s="515"/>
    </row>
    <row r="13" spans="1:14" x14ac:dyDescent="0.25">
      <c r="A13" s="597"/>
      <c r="B13" s="598"/>
      <c r="C13" s="598"/>
      <c r="D13" s="598"/>
      <c r="E13" s="437"/>
      <c r="G13" s="549" t="s">
        <v>250</v>
      </c>
      <c r="H13" s="555"/>
      <c r="I13" s="556"/>
      <c r="J13" s="509"/>
      <c r="K13" s="526"/>
      <c r="L13" s="519"/>
      <c r="M13" s="520"/>
      <c r="N13" s="516"/>
    </row>
    <row r="14" spans="1:14" x14ac:dyDescent="0.25">
      <c r="A14" s="597"/>
      <c r="B14" s="598"/>
      <c r="C14" s="598"/>
      <c r="D14" s="598"/>
      <c r="E14" s="437"/>
      <c r="G14" s="549" t="s">
        <v>251</v>
      </c>
      <c r="H14" s="553"/>
      <c r="I14" s="554"/>
      <c r="J14" s="512"/>
      <c r="K14" s="526"/>
      <c r="L14" s="519"/>
      <c r="M14" s="520"/>
      <c r="N14" s="516"/>
    </row>
    <row r="15" spans="1:14" ht="15.75" thickBot="1" x14ac:dyDescent="0.3">
      <c r="A15" s="597"/>
      <c r="B15" s="598"/>
      <c r="C15" s="598"/>
      <c r="D15" s="598"/>
      <c r="E15" s="437"/>
      <c r="G15" s="528"/>
      <c r="H15" s="485"/>
      <c r="I15" s="486"/>
      <c r="J15" s="513"/>
      <c r="K15" s="529"/>
      <c r="L15" s="523"/>
      <c r="M15" s="524"/>
      <c r="N15" s="517"/>
    </row>
    <row r="16" spans="1:14" x14ac:dyDescent="0.25">
      <c r="A16" s="597"/>
      <c r="B16" s="598"/>
      <c r="C16" s="598"/>
      <c r="D16" s="598"/>
      <c r="E16" s="437"/>
      <c r="H16" s="221"/>
      <c r="I16" s="221"/>
      <c r="J16" s="221"/>
      <c r="K16" s="221"/>
      <c r="L16" s="221"/>
      <c r="M16" s="221"/>
    </row>
    <row r="17" spans="1:14" ht="15.75" thickBot="1" x14ac:dyDescent="0.3">
      <c r="A17" s="597"/>
      <c r="B17" s="598"/>
      <c r="C17" s="598"/>
      <c r="D17" s="598"/>
      <c r="E17" s="437"/>
      <c r="H17" s="221"/>
      <c r="I17" s="221"/>
      <c r="J17" s="221"/>
      <c r="K17" s="221"/>
      <c r="L17" s="221"/>
      <c r="M17" s="221"/>
    </row>
    <row r="18" spans="1:14" ht="15.75" thickBot="1" x14ac:dyDescent="0.3">
      <c r="A18" s="597"/>
      <c r="B18" s="598"/>
      <c r="C18" s="598"/>
      <c r="D18" s="598"/>
      <c r="E18" s="437"/>
      <c r="G18" s="209" t="s">
        <v>5</v>
      </c>
      <c r="H18" s="220"/>
      <c r="I18" s="126"/>
      <c r="J18" s="126"/>
      <c r="K18" s="214"/>
      <c r="L18" s="214"/>
      <c r="M18" s="214"/>
      <c r="N18" s="215"/>
    </row>
    <row r="19" spans="1:14" ht="15.75" thickBot="1" x14ac:dyDescent="0.3">
      <c r="A19" s="597"/>
      <c r="B19" s="598"/>
      <c r="C19" s="598"/>
      <c r="D19" s="598"/>
      <c r="E19" s="437"/>
      <c r="G19" s="606" t="s">
        <v>112</v>
      </c>
      <c r="H19" s="607"/>
      <c r="I19" s="608">
        <f>'Algemene gegevens'!B10</f>
        <v>2013</v>
      </c>
      <c r="J19" s="608"/>
      <c r="K19" s="608"/>
      <c r="L19" s="608"/>
      <c r="M19" s="608"/>
      <c r="N19" s="609"/>
    </row>
    <row r="20" spans="1:14" ht="30.75" customHeight="1" thickBot="1" x14ac:dyDescent="0.3">
      <c r="A20" s="597"/>
      <c r="B20" s="598"/>
      <c r="C20" s="598"/>
      <c r="D20" s="598"/>
      <c r="E20" s="437"/>
      <c r="G20" s="251" t="s">
        <v>97</v>
      </c>
      <c r="H20" s="252" t="s">
        <v>98</v>
      </c>
      <c r="I20" s="610" t="s">
        <v>99</v>
      </c>
      <c r="J20" s="611"/>
      <c r="K20" s="605"/>
      <c r="L20" s="505" t="s">
        <v>100</v>
      </c>
      <c r="M20" s="253" t="s">
        <v>101</v>
      </c>
      <c r="N20" s="254" t="s">
        <v>102</v>
      </c>
    </row>
    <row r="21" spans="1:14" ht="15.75" thickBot="1" x14ac:dyDescent="0.3">
      <c r="A21" s="597"/>
      <c r="B21" s="598"/>
      <c r="C21" s="598"/>
      <c r="D21" s="598"/>
      <c r="E21" s="437"/>
      <c r="G21" s="255"/>
      <c r="H21" s="256" t="s">
        <v>22</v>
      </c>
      <c r="I21" s="257" t="s">
        <v>105</v>
      </c>
      <c r="J21" s="506" t="s">
        <v>106</v>
      </c>
      <c r="K21" s="258" t="s">
        <v>107</v>
      </c>
      <c r="L21" s="259" t="s">
        <v>66</v>
      </c>
      <c r="M21" s="260" t="s">
        <v>66</v>
      </c>
      <c r="N21" s="261" t="s">
        <v>111</v>
      </c>
    </row>
    <row r="22" spans="1:14" ht="15.75" thickBot="1" x14ac:dyDescent="0.3">
      <c r="A22" s="601"/>
      <c r="B22" s="602"/>
      <c r="C22" s="602"/>
      <c r="D22" s="602"/>
      <c r="E22" s="438"/>
      <c r="G22" s="429">
        <v>1</v>
      </c>
      <c r="H22" s="557"/>
      <c r="I22" s="558"/>
      <c r="J22" s="559"/>
      <c r="K22" s="560"/>
      <c r="L22" s="561"/>
      <c r="M22" s="557"/>
      <c r="N22" s="562"/>
    </row>
    <row r="23" spans="1:14" x14ac:dyDescent="0.25">
      <c r="G23" s="244">
        <v>2</v>
      </c>
      <c r="H23" s="563"/>
      <c r="I23" s="564"/>
      <c r="J23" s="565"/>
      <c r="K23" s="566"/>
      <c r="L23" s="567"/>
      <c r="M23" s="563"/>
      <c r="N23" s="568"/>
    </row>
    <row r="24" spans="1:14" ht="15.75" thickBot="1" x14ac:dyDescent="0.3">
      <c r="A24" s="249"/>
      <c r="B24" s="249"/>
      <c r="C24" s="249"/>
      <c r="D24" s="249"/>
      <c r="E24" s="249"/>
      <c r="G24" s="244">
        <v>3</v>
      </c>
      <c r="H24" s="563"/>
      <c r="I24" s="564"/>
      <c r="J24" s="565"/>
      <c r="K24" s="566"/>
      <c r="L24" s="567"/>
      <c r="M24" s="563"/>
      <c r="N24" s="568"/>
    </row>
    <row r="25" spans="1:14" ht="15.75" thickBot="1" x14ac:dyDescent="0.3">
      <c r="A25" s="433" t="s">
        <v>23</v>
      </c>
      <c r="B25" s="434"/>
      <c r="C25" s="434"/>
      <c r="D25" s="435"/>
      <c r="E25" s="210" t="s">
        <v>226</v>
      </c>
      <c r="G25" s="244">
        <v>4</v>
      </c>
      <c r="H25" s="563"/>
      <c r="I25" s="564"/>
      <c r="J25" s="565"/>
      <c r="K25" s="566"/>
      <c r="L25" s="567"/>
      <c r="M25" s="563"/>
      <c r="N25" s="568"/>
    </row>
    <row r="26" spans="1:14" x14ac:dyDescent="0.25">
      <c r="A26" s="599"/>
      <c r="B26" s="600"/>
      <c r="C26" s="600"/>
      <c r="D26" s="600"/>
      <c r="E26" s="455"/>
      <c r="G26" s="244">
        <v>5</v>
      </c>
      <c r="H26" s="563"/>
      <c r="I26" s="564"/>
      <c r="J26" s="565"/>
      <c r="K26" s="566"/>
      <c r="L26" s="567"/>
      <c r="M26" s="563"/>
      <c r="N26" s="568"/>
    </row>
    <row r="27" spans="1:14" x14ac:dyDescent="0.25">
      <c r="A27" s="597"/>
      <c r="B27" s="598"/>
      <c r="C27" s="598"/>
      <c r="D27" s="598"/>
      <c r="E27" s="437"/>
      <c r="G27" s="244">
        <v>6</v>
      </c>
      <c r="H27" s="563"/>
      <c r="I27" s="564"/>
      <c r="J27" s="565"/>
      <c r="K27" s="566"/>
      <c r="L27" s="567"/>
      <c r="M27" s="563"/>
      <c r="N27" s="568"/>
    </row>
    <row r="28" spans="1:14" x14ac:dyDescent="0.25">
      <c r="A28" s="597"/>
      <c r="B28" s="598"/>
      <c r="C28" s="598"/>
      <c r="D28" s="598"/>
      <c r="E28" s="437"/>
      <c r="G28" s="244">
        <v>7</v>
      </c>
      <c r="H28" s="563"/>
      <c r="I28" s="564"/>
      <c r="J28" s="565"/>
      <c r="K28" s="566"/>
      <c r="L28" s="567"/>
      <c r="M28" s="563"/>
      <c r="N28" s="568"/>
    </row>
    <row r="29" spans="1:14" x14ac:dyDescent="0.25">
      <c r="A29" s="612"/>
      <c r="B29" s="613"/>
      <c r="C29" s="613"/>
      <c r="D29" s="613"/>
      <c r="E29" s="437"/>
      <c r="G29" s="244">
        <v>8</v>
      </c>
      <c r="H29" s="563"/>
      <c r="I29" s="564"/>
      <c r="J29" s="565"/>
      <c r="K29" s="566"/>
      <c r="L29" s="567"/>
      <c r="M29" s="563"/>
      <c r="N29" s="568"/>
    </row>
    <row r="30" spans="1:14" x14ac:dyDescent="0.25">
      <c r="A30" s="612"/>
      <c r="B30" s="613"/>
      <c r="C30" s="613"/>
      <c r="D30" s="613"/>
      <c r="E30" s="437"/>
      <c r="G30" s="244">
        <v>9</v>
      </c>
      <c r="H30" s="563"/>
      <c r="I30" s="564"/>
      <c r="J30" s="565"/>
      <c r="K30" s="566"/>
      <c r="L30" s="567"/>
      <c r="M30" s="563"/>
      <c r="N30" s="568"/>
    </row>
    <row r="31" spans="1:14" ht="15.75" thickBot="1" x14ac:dyDescent="0.3">
      <c r="A31" s="612"/>
      <c r="B31" s="613"/>
      <c r="C31" s="613"/>
      <c r="D31" s="613"/>
      <c r="E31" s="437"/>
      <c r="G31" s="248">
        <v>10</v>
      </c>
      <c r="H31" s="569"/>
      <c r="I31" s="570"/>
      <c r="J31" s="571"/>
      <c r="K31" s="572"/>
      <c r="L31" s="573"/>
      <c r="M31" s="569"/>
      <c r="N31" s="574"/>
    </row>
    <row r="32" spans="1:14" ht="15.75" thickBot="1" x14ac:dyDescent="0.3">
      <c r="A32" s="612"/>
      <c r="B32" s="613"/>
      <c r="C32" s="613"/>
      <c r="D32" s="613"/>
      <c r="E32" s="437"/>
      <c r="G32" s="216" t="s">
        <v>108</v>
      </c>
      <c r="H32" s="217"/>
      <c r="I32" s="217"/>
      <c r="J32" s="217"/>
      <c r="K32" s="217"/>
      <c r="L32" s="218"/>
      <c r="M32" s="218"/>
      <c r="N32" s="219"/>
    </row>
    <row r="33" spans="1:14" ht="30.75" customHeight="1" thickBot="1" x14ac:dyDescent="0.3">
      <c r="A33" s="612"/>
      <c r="B33" s="613"/>
      <c r="C33" s="613"/>
      <c r="D33" s="613"/>
      <c r="E33" s="437"/>
      <c r="G33" s="262" t="s">
        <v>97</v>
      </c>
      <c r="H33" s="263" t="s">
        <v>98</v>
      </c>
      <c r="I33" s="603" t="s">
        <v>209</v>
      </c>
      <c r="J33" s="604"/>
      <c r="K33" s="605"/>
      <c r="L33" s="505" t="s">
        <v>100</v>
      </c>
      <c r="M33" s="253" t="s">
        <v>101</v>
      </c>
      <c r="N33" s="254" t="s">
        <v>102</v>
      </c>
    </row>
    <row r="34" spans="1:14" ht="15.75" thickBot="1" x14ac:dyDescent="0.3">
      <c r="A34" s="612"/>
      <c r="B34" s="613"/>
      <c r="C34" s="613"/>
      <c r="D34" s="613"/>
      <c r="E34" s="437"/>
      <c r="G34" s="255"/>
      <c r="H34" s="256" t="s">
        <v>22</v>
      </c>
      <c r="I34" s="257" t="s">
        <v>105</v>
      </c>
      <c r="J34" s="506" t="s">
        <v>106</v>
      </c>
      <c r="K34" s="258" t="s">
        <v>107</v>
      </c>
      <c r="L34" s="259" t="s">
        <v>66</v>
      </c>
      <c r="M34" s="260" t="s">
        <v>66</v>
      </c>
      <c r="N34" s="261" t="s">
        <v>111</v>
      </c>
    </row>
    <row r="35" spans="1:14" x14ac:dyDescent="0.25">
      <c r="A35" s="612"/>
      <c r="B35" s="613"/>
      <c r="C35" s="613"/>
      <c r="D35" s="613"/>
      <c r="E35" s="437"/>
      <c r="G35" s="244">
        <v>1</v>
      </c>
      <c r="H35" s="441"/>
      <c r="I35" s="443"/>
      <c r="J35" s="444"/>
      <c r="K35" s="450"/>
      <c r="L35" s="446"/>
      <c r="M35" s="451"/>
      <c r="N35" s="448"/>
    </row>
    <row r="36" spans="1:14" x14ac:dyDescent="0.25">
      <c r="A36" s="612"/>
      <c r="B36" s="613"/>
      <c r="C36" s="613"/>
      <c r="D36" s="613"/>
      <c r="E36" s="437"/>
      <c r="G36" s="244">
        <v>2</v>
      </c>
      <c r="H36" s="441"/>
      <c r="I36" s="443"/>
      <c r="J36" s="444"/>
      <c r="K36" s="450"/>
      <c r="L36" s="446"/>
      <c r="M36" s="451"/>
      <c r="N36" s="448"/>
    </row>
    <row r="37" spans="1:14" x14ac:dyDescent="0.25">
      <c r="A37" s="612"/>
      <c r="B37" s="613"/>
      <c r="C37" s="613"/>
      <c r="D37" s="613"/>
      <c r="E37" s="437"/>
      <c r="G37" s="244">
        <v>3</v>
      </c>
      <c r="H37" s="441"/>
      <c r="I37" s="443"/>
      <c r="J37" s="444"/>
      <c r="K37" s="450"/>
      <c r="L37" s="446"/>
      <c r="M37" s="451"/>
      <c r="N37" s="448"/>
    </row>
    <row r="38" spans="1:14" x14ac:dyDescent="0.25">
      <c r="A38" s="612"/>
      <c r="B38" s="613"/>
      <c r="C38" s="613"/>
      <c r="D38" s="613"/>
      <c r="E38" s="437"/>
      <c r="G38" s="244">
        <v>4</v>
      </c>
      <c r="H38" s="441"/>
      <c r="I38" s="443"/>
      <c r="J38" s="444"/>
      <c r="K38" s="450"/>
      <c r="L38" s="446"/>
      <c r="M38" s="451"/>
      <c r="N38" s="448"/>
    </row>
    <row r="39" spans="1:14" x14ac:dyDescent="0.25">
      <c r="A39" s="612"/>
      <c r="B39" s="613"/>
      <c r="C39" s="613"/>
      <c r="D39" s="613"/>
      <c r="E39" s="437"/>
      <c r="G39" s="244">
        <v>5</v>
      </c>
      <c r="H39" s="441"/>
      <c r="I39" s="443"/>
      <c r="J39" s="444"/>
      <c r="K39" s="450"/>
      <c r="L39" s="446"/>
      <c r="M39" s="451"/>
      <c r="N39" s="448"/>
    </row>
    <row r="40" spans="1:14" x14ac:dyDescent="0.25">
      <c r="A40" s="612"/>
      <c r="B40" s="613"/>
      <c r="C40" s="613"/>
      <c r="D40" s="613"/>
      <c r="E40" s="437"/>
      <c r="G40" s="244">
        <v>6</v>
      </c>
      <c r="H40" s="441"/>
      <c r="I40" s="443"/>
      <c r="J40" s="444"/>
      <c r="K40" s="450"/>
      <c r="L40" s="446"/>
      <c r="M40" s="451"/>
      <c r="N40" s="448"/>
    </row>
    <row r="41" spans="1:14" x14ac:dyDescent="0.25">
      <c r="A41" s="612"/>
      <c r="B41" s="613"/>
      <c r="C41" s="613"/>
      <c r="D41" s="613"/>
      <c r="E41" s="437"/>
      <c r="G41" s="244">
        <v>7</v>
      </c>
      <c r="H41" s="441"/>
      <c r="I41" s="443"/>
      <c r="J41" s="444"/>
      <c r="K41" s="450"/>
      <c r="L41" s="446"/>
      <c r="M41" s="451"/>
      <c r="N41" s="448"/>
    </row>
    <row r="42" spans="1:14" x14ac:dyDescent="0.25">
      <c r="A42" s="612"/>
      <c r="B42" s="613"/>
      <c r="C42" s="613"/>
      <c r="D42" s="613"/>
      <c r="E42" s="437"/>
      <c r="G42" s="244">
        <v>8</v>
      </c>
      <c r="H42" s="441"/>
      <c r="I42" s="443"/>
      <c r="J42" s="444"/>
      <c r="K42" s="450"/>
      <c r="L42" s="446"/>
      <c r="M42" s="451"/>
      <c r="N42" s="448"/>
    </row>
    <row r="43" spans="1:14" x14ac:dyDescent="0.25">
      <c r="A43" s="612"/>
      <c r="B43" s="613"/>
      <c r="C43" s="613"/>
      <c r="D43" s="613"/>
      <c r="E43" s="437"/>
      <c r="G43" s="244">
        <v>9</v>
      </c>
      <c r="H43" s="441"/>
      <c r="I43" s="443"/>
      <c r="J43" s="444"/>
      <c r="K43" s="445"/>
      <c r="L43" s="446"/>
      <c r="M43" s="441"/>
      <c r="N43" s="448"/>
    </row>
    <row r="44" spans="1:14" ht="15.75" thickBot="1" x14ac:dyDescent="0.3">
      <c r="A44" s="614"/>
      <c r="B44" s="615"/>
      <c r="C44" s="615"/>
      <c r="D44" s="615"/>
      <c r="E44" s="438"/>
      <c r="G44" s="248">
        <v>10</v>
      </c>
      <c r="H44" s="442"/>
      <c r="I44" s="452"/>
      <c r="J44" s="453"/>
      <c r="K44" s="454"/>
      <c r="L44" s="447"/>
      <c r="M44" s="442"/>
      <c r="N44" s="449"/>
    </row>
  </sheetData>
  <sheetProtection password="CB27" sheet="1" objects="1" scenarios="1" formatCells="0"/>
  <mergeCells count="45">
    <mergeCell ref="A29:D29"/>
    <mergeCell ref="A30:D30"/>
    <mergeCell ref="A34:D34"/>
    <mergeCell ref="A43:D43"/>
    <mergeCell ref="A44:D44"/>
    <mergeCell ref="A40:D40"/>
    <mergeCell ref="A41:D41"/>
    <mergeCell ref="A42:D42"/>
    <mergeCell ref="A38:D38"/>
    <mergeCell ref="A39:D39"/>
    <mergeCell ref="A35:D35"/>
    <mergeCell ref="A36:D36"/>
    <mergeCell ref="A37:D37"/>
    <mergeCell ref="I33:K33"/>
    <mergeCell ref="G19:H19"/>
    <mergeCell ref="I19:N19"/>
    <mergeCell ref="I20:K20"/>
    <mergeCell ref="A4:D4"/>
    <mergeCell ref="A5:D5"/>
    <mergeCell ref="A6:D6"/>
    <mergeCell ref="A7:D7"/>
    <mergeCell ref="A8:D8"/>
    <mergeCell ref="A9:D9"/>
    <mergeCell ref="A10:D10"/>
    <mergeCell ref="A27:D27"/>
    <mergeCell ref="A28:D28"/>
    <mergeCell ref="A31:D31"/>
    <mergeCell ref="A32:D32"/>
    <mergeCell ref="A33:D33"/>
    <mergeCell ref="A17:D17"/>
    <mergeCell ref="A18:D18"/>
    <mergeCell ref="A26:D26"/>
    <mergeCell ref="A20:D20"/>
    <mergeCell ref="A21:D21"/>
    <mergeCell ref="A19:D19"/>
    <mergeCell ref="A22:D22"/>
    <mergeCell ref="G4:I4"/>
    <mergeCell ref="K4:M4"/>
    <mergeCell ref="K5:M5"/>
    <mergeCell ref="A16:D16"/>
    <mergeCell ref="A11:D11"/>
    <mergeCell ref="A12:D12"/>
    <mergeCell ref="A13:D13"/>
    <mergeCell ref="A14:D14"/>
    <mergeCell ref="A15:D15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rgb="FFC00000"/>
  </sheetPr>
  <dimension ref="A1:AE302"/>
  <sheetViews>
    <sheetView topLeftCell="A25" workbookViewId="0">
      <selection activeCell="G29" sqref="G29"/>
    </sheetView>
  </sheetViews>
  <sheetFormatPr defaultRowHeight="15" x14ac:dyDescent="0.25"/>
  <cols>
    <col min="1" max="1" width="19.42578125" customWidth="1"/>
    <col min="2" max="2" width="11.28515625" bestFit="1" customWidth="1"/>
    <col min="3" max="3" width="16.5703125" customWidth="1"/>
    <col min="4" max="4" width="15.7109375" bestFit="1" customWidth="1"/>
    <col min="5" max="5" width="11.42578125" bestFit="1" customWidth="1"/>
    <col min="6" max="6" width="12.85546875" bestFit="1" customWidth="1"/>
  </cols>
  <sheetData>
    <row r="1" spans="1:31" ht="24" thickBot="1" x14ac:dyDescent="0.4">
      <c r="A1" s="48" t="s">
        <v>20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</row>
    <row r="2" spans="1:31" ht="15.75" thickBot="1" x14ac:dyDescent="0.3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</row>
    <row r="3" spans="1:31" ht="15.75" thickBot="1" x14ac:dyDescent="0.3">
      <c r="A3" s="204" t="s">
        <v>255</v>
      </c>
      <c r="B3" s="205">
        <f>'Algemene gegevens'!B10</f>
        <v>2013</v>
      </c>
      <c r="C3" s="205"/>
      <c r="D3" s="205"/>
      <c r="E3" s="206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</row>
    <row r="4" spans="1:31" ht="15.75" thickBot="1" x14ac:dyDescent="0.3">
      <c r="A4" s="618" t="s">
        <v>65</v>
      </c>
      <c r="B4" s="619"/>
      <c r="C4" s="619"/>
      <c r="D4" s="619"/>
      <c r="E4" s="62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</row>
    <row r="5" spans="1:31" ht="15.75" thickBot="1" x14ac:dyDescent="0.3">
      <c r="A5" s="621" t="s">
        <v>169</v>
      </c>
      <c r="B5" s="622"/>
      <c r="C5" s="622"/>
      <c r="D5" s="622"/>
      <c r="E5" s="238" t="s">
        <v>66</v>
      </c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</row>
    <row r="6" spans="1:31" x14ac:dyDescent="0.25">
      <c r="A6" s="616" t="s">
        <v>160</v>
      </c>
      <c r="B6" s="617"/>
      <c r="C6" s="617"/>
      <c r="D6" s="617"/>
      <c r="E6" s="542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</row>
    <row r="7" spans="1:31" x14ac:dyDescent="0.25">
      <c r="A7" s="616" t="s">
        <v>161</v>
      </c>
      <c r="B7" s="617"/>
      <c r="C7" s="617"/>
      <c r="D7" s="617"/>
      <c r="E7" s="543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</row>
    <row r="8" spans="1:31" x14ac:dyDescent="0.25">
      <c r="A8" s="616" t="s">
        <v>162</v>
      </c>
      <c r="B8" s="617"/>
      <c r="C8" s="617"/>
      <c r="D8" s="617"/>
      <c r="E8" s="544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</row>
    <row r="9" spans="1:31" x14ac:dyDescent="0.25">
      <c r="A9" s="616" t="s">
        <v>163</v>
      </c>
      <c r="B9" s="617"/>
      <c r="C9" s="617"/>
      <c r="D9" s="617"/>
      <c r="E9" s="543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</row>
    <row r="10" spans="1:31" x14ac:dyDescent="0.25">
      <c r="A10" s="616" t="s">
        <v>164</v>
      </c>
      <c r="B10" s="617"/>
      <c r="C10" s="617"/>
      <c r="D10" s="617"/>
      <c r="E10" s="544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</row>
    <row r="11" spans="1:31" x14ac:dyDescent="0.25">
      <c r="A11" s="616" t="s">
        <v>165</v>
      </c>
      <c r="B11" s="617"/>
      <c r="C11" s="617"/>
      <c r="D11" s="617"/>
      <c r="E11" s="543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</row>
    <row r="12" spans="1:31" x14ac:dyDescent="0.25">
      <c r="A12" s="616" t="s">
        <v>166</v>
      </c>
      <c r="B12" s="617"/>
      <c r="C12" s="617"/>
      <c r="D12" s="617"/>
      <c r="E12" s="544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</row>
    <row r="13" spans="1:31" x14ac:dyDescent="0.25">
      <c r="A13" s="616" t="s">
        <v>175</v>
      </c>
      <c r="B13" s="617"/>
      <c r="C13" s="617"/>
      <c r="D13" s="617"/>
      <c r="E13" s="543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</row>
    <row r="14" spans="1:31" x14ac:dyDescent="0.25">
      <c r="A14" s="616" t="s">
        <v>176</v>
      </c>
      <c r="B14" s="617"/>
      <c r="C14" s="617"/>
      <c r="D14" s="617"/>
      <c r="E14" s="544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</row>
    <row r="15" spans="1:31" ht="15.75" thickBot="1" x14ac:dyDescent="0.3">
      <c r="A15" s="626" t="s">
        <v>177</v>
      </c>
      <c r="B15" s="627"/>
      <c r="C15" s="627"/>
      <c r="D15" s="627"/>
      <c r="E15" s="545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</row>
    <row r="16" spans="1:31" ht="15.75" thickBot="1" x14ac:dyDescent="0.3">
      <c r="A16" s="628" t="s">
        <v>157</v>
      </c>
      <c r="B16" s="629"/>
      <c r="C16" s="629"/>
      <c r="D16" s="629"/>
      <c r="E16" s="271">
        <f>SUM(E6:E15)</f>
        <v>0</v>
      </c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</row>
    <row r="17" spans="1:25" ht="15.75" thickBot="1" x14ac:dyDescent="0.3">
      <c r="A17" s="618" t="s">
        <v>68</v>
      </c>
      <c r="B17" s="619"/>
      <c r="C17" s="619"/>
      <c r="D17" s="619"/>
      <c r="E17" s="62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</row>
    <row r="18" spans="1:25" ht="15.75" thickBot="1" x14ac:dyDescent="0.3">
      <c r="A18" s="241" t="s">
        <v>69</v>
      </c>
      <c r="B18" s="242" t="s">
        <v>70</v>
      </c>
      <c r="C18" s="242" t="s">
        <v>71</v>
      </c>
      <c r="D18" s="238" t="s">
        <v>66</v>
      </c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</row>
    <row r="19" spans="1:25" ht="15.75" thickBot="1" x14ac:dyDescent="0.3">
      <c r="A19" s="457"/>
      <c r="B19" s="457"/>
      <c r="C19" s="458"/>
      <c r="D19" s="243">
        <f>(A19*B19*C19)</f>
        <v>0</v>
      </c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</row>
    <row r="20" spans="1:25" ht="15.75" thickBot="1" x14ac:dyDescent="0.3">
      <c r="A20" s="204" t="s">
        <v>72</v>
      </c>
      <c r="B20" s="205"/>
      <c r="C20" s="205"/>
      <c r="D20" s="205"/>
      <c r="E20" s="205"/>
      <c r="F20" s="207">
        <f>E16+D19</f>
        <v>0</v>
      </c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</row>
    <row r="21" spans="1:25" ht="15.75" thickBot="1" x14ac:dyDescent="0.3">
      <c r="A21" s="632"/>
      <c r="B21" s="632"/>
      <c r="C21" s="632"/>
      <c r="D21" s="632"/>
      <c r="E21" s="632"/>
      <c r="F21" s="631"/>
      <c r="G21" s="631"/>
      <c r="H21" s="631"/>
      <c r="I21" s="631"/>
      <c r="J21" s="631"/>
      <c r="K21" s="631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</row>
    <row r="22" spans="1:25" ht="15.75" thickBot="1" x14ac:dyDescent="0.3">
      <c r="A22" s="209" t="s">
        <v>256</v>
      </c>
      <c r="B22" s="126"/>
      <c r="C22" s="534">
        <f>'Algemene gegevens'!B10</f>
        <v>2013</v>
      </c>
      <c r="D22" s="126"/>
      <c r="E22" s="127"/>
      <c r="F22" s="631"/>
      <c r="G22" s="631"/>
      <c r="H22" s="631"/>
      <c r="I22" s="631"/>
      <c r="J22" s="631"/>
      <c r="K22" s="631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</row>
    <row r="23" spans="1:25" x14ac:dyDescent="0.25">
      <c r="A23" s="264" t="s">
        <v>137</v>
      </c>
      <c r="B23" s="223"/>
      <c r="C23" s="223"/>
      <c r="D23" s="224"/>
      <c r="E23" s="546"/>
      <c r="F23" s="631"/>
      <c r="G23" s="631"/>
      <c r="H23" s="631"/>
      <c r="I23" s="631"/>
      <c r="J23" s="631"/>
      <c r="K23" s="631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</row>
    <row r="24" spans="1:25" x14ac:dyDescent="0.25">
      <c r="A24" s="265" t="s">
        <v>138</v>
      </c>
      <c r="B24" s="226"/>
      <c r="C24" s="226"/>
      <c r="D24" s="227"/>
      <c r="E24" s="547"/>
      <c r="F24" s="631"/>
      <c r="G24" s="631"/>
      <c r="H24" s="631"/>
      <c r="I24" s="631"/>
      <c r="J24" s="631"/>
      <c r="K24" s="631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</row>
    <row r="25" spans="1:25" ht="15.75" thickBot="1" x14ac:dyDescent="0.3">
      <c r="A25" s="266" t="s">
        <v>139</v>
      </c>
      <c r="B25" s="267"/>
      <c r="C25" s="267"/>
      <c r="D25" s="225"/>
      <c r="E25" s="548"/>
      <c r="F25" s="631"/>
      <c r="G25" s="631"/>
      <c r="H25" s="631"/>
      <c r="I25" s="631"/>
      <c r="J25" s="631"/>
      <c r="K25" s="631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</row>
    <row r="26" spans="1:25" ht="15.75" thickBot="1" x14ac:dyDescent="0.3">
      <c r="A26" s="209" t="s">
        <v>1</v>
      </c>
      <c r="B26" s="126"/>
      <c r="C26" s="126"/>
      <c r="D26" s="126"/>
      <c r="E26" s="228"/>
      <c r="F26" s="273">
        <f>SUM(E23:E25)</f>
        <v>0</v>
      </c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</row>
    <row r="27" spans="1:25" ht="15.75" thickBot="1" x14ac:dyDescent="0.3">
      <c r="A27" s="630"/>
      <c r="B27" s="630"/>
      <c r="C27" s="630"/>
      <c r="D27" s="630"/>
      <c r="E27" s="630"/>
      <c r="F27" s="6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</row>
    <row r="28" spans="1:25" ht="15.75" thickBot="1" x14ac:dyDescent="0.3">
      <c r="A28" s="204" t="s">
        <v>79</v>
      </c>
      <c r="B28" s="205">
        <f>'Algemene gegevens'!B10</f>
        <v>2013</v>
      </c>
      <c r="C28" s="205"/>
      <c r="D28" s="205"/>
      <c r="E28" s="206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</row>
    <row r="29" spans="1:25" x14ac:dyDescent="0.25">
      <c r="A29" s="623"/>
      <c r="B29" s="624"/>
      <c r="C29" s="624"/>
      <c r="D29" s="625"/>
      <c r="E29" s="43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</row>
    <row r="30" spans="1:25" x14ac:dyDescent="0.25">
      <c r="A30" s="612"/>
      <c r="B30" s="613"/>
      <c r="C30" s="613"/>
      <c r="D30" s="613"/>
      <c r="E30" s="44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</row>
    <row r="31" spans="1:25" x14ac:dyDescent="0.25">
      <c r="A31" s="612"/>
      <c r="B31" s="613"/>
      <c r="C31" s="613"/>
      <c r="D31" s="613"/>
      <c r="E31" s="44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</row>
    <row r="32" spans="1:25" x14ac:dyDescent="0.25">
      <c r="A32" s="612"/>
      <c r="B32" s="613"/>
      <c r="C32" s="613"/>
      <c r="D32" s="613"/>
      <c r="E32" s="44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</row>
    <row r="33" spans="1:25" x14ac:dyDescent="0.25">
      <c r="A33" s="612"/>
      <c r="B33" s="613"/>
      <c r="C33" s="613"/>
      <c r="D33" s="613"/>
      <c r="E33" s="44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</row>
    <row r="34" spans="1:25" x14ac:dyDescent="0.25">
      <c r="A34" s="612"/>
      <c r="B34" s="613"/>
      <c r="C34" s="613"/>
      <c r="D34" s="613"/>
      <c r="E34" s="44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</row>
    <row r="35" spans="1:25" x14ac:dyDescent="0.25">
      <c r="A35" s="612"/>
      <c r="B35" s="613"/>
      <c r="C35" s="613"/>
      <c r="D35" s="613"/>
      <c r="E35" s="44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</row>
    <row r="36" spans="1:25" x14ac:dyDescent="0.25">
      <c r="A36" s="612"/>
      <c r="B36" s="613"/>
      <c r="C36" s="613"/>
      <c r="D36" s="613"/>
      <c r="E36" s="44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</row>
    <row r="37" spans="1:25" x14ac:dyDescent="0.25">
      <c r="A37" s="612"/>
      <c r="B37" s="613"/>
      <c r="C37" s="613"/>
      <c r="D37" s="613"/>
      <c r="E37" s="44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</row>
    <row r="38" spans="1:25" x14ac:dyDescent="0.25">
      <c r="A38" s="612"/>
      <c r="B38" s="613"/>
      <c r="C38" s="613"/>
      <c r="D38" s="613"/>
      <c r="E38" s="44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</row>
    <row r="39" spans="1:25" ht="15.75" thickBot="1" x14ac:dyDescent="0.3">
      <c r="A39" s="614"/>
      <c r="B39" s="615"/>
      <c r="C39" s="615"/>
      <c r="D39" s="615"/>
      <c r="E39" s="459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</row>
    <row r="40" spans="1:25" ht="15.75" thickBot="1" x14ac:dyDescent="0.3">
      <c r="A40" s="204" t="s">
        <v>80</v>
      </c>
      <c r="B40" s="205"/>
      <c r="C40" s="205"/>
      <c r="D40" s="205"/>
      <c r="E40" s="205"/>
      <c r="F40" s="207">
        <f>SUM(E29:E39)</f>
        <v>0</v>
      </c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</row>
    <row r="41" spans="1:25" ht="15.75" thickBot="1" x14ac:dyDescent="0.3">
      <c r="A41" s="230"/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</row>
    <row r="42" spans="1:25" ht="15.75" thickBot="1" x14ac:dyDescent="0.3">
      <c r="A42" s="204" t="s">
        <v>154</v>
      </c>
      <c r="B42" s="205"/>
      <c r="C42" s="205"/>
      <c r="D42" s="205"/>
      <c r="E42" s="205"/>
      <c r="F42" s="207">
        <f>F20+F26+F40</f>
        <v>0</v>
      </c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</row>
    <row r="43" spans="1:25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</row>
    <row r="44" spans="1:25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</row>
    <row r="45" spans="1:25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</row>
    <row r="46" spans="1:25" x14ac:dyDescent="0.2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</row>
    <row r="47" spans="1:25" x14ac:dyDescent="0.25">
      <c r="A47" s="230"/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</row>
    <row r="48" spans="1:25" x14ac:dyDescent="0.25">
      <c r="A48" s="230"/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</row>
    <row r="49" spans="1:25" x14ac:dyDescent="0.25">
      <c r="A49" s="230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</row>
    <row r="50" spans="1:25" x14ac:dyDescent="0.25">
      <c r="A50" s="230"/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</row>
    <row r="51" spans="1:25" x14ac:dyDescent="0.25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</row>
    <row r="52" spans="1:25" x14ac:dyDescent="0.25">
      <c r="A52" s="230"/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</row>
    <row r="53" spans="1:25" x14ac:dyDescent="0.25">
      <c r="A53" s="230"/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</row>
    <row r="54" spans="1:25" x14ac:dyDescent="0.25">
      <c r="A54" s="230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</row>
    <row r="55" spans="1:25" x14ac:dyDescent="0.25">
      <c r="A55" s="230"/>
      <c r="B55" s="230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</row>
    <row r="56" spans="1:25" x14ac:dyDescent="0.25">
      <c r="A56" s="230"/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</row>
    <row r="57" spans="1:25" x14ac:dyDescent="0.25">
      <c r="A57" s="230"/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</row>
    <row r="58" spans="1:25" x14ac:dyDescent="0.25">
      <c r="A58" s="230"/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</row>
    <row r="59" spans="1:25" x14ac:dyDescent="0.25">
      <c r="A59" s="230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</row>
    <row r="60" spans="1:25" x14ac:dyDescent="0.25">
      <c r="A60" s="230"/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</row>
    <row r="61" spans="1:25" x14ac:dyDescent="0.25">
      <c r="A61" s="230"/>
      <c r="B61" s="230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</row>
    <row r="62" spans="1:25" x14ac:dyDescent="0.25">
      <c r="A62" s="230"/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</row>
    <row r="63" spans="1:25" x14ac:dyDescent="0.25">
      <c r="A63" s="230"/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</row>
    <row r="64" spans="1:25" x14ac:dyDescent="0.25">
      <c r="A64" s="230"/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</row>
    <row r="65" spans="1:25" x14ac:dyDescent="0.25">
      <c r="A65" s="230"/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</row>
    <row r="66" spans="1:25" x14ac:dyDescent="0.25">
      <c r="A66" s="230"/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</row>
    <row r="67" spans="1:25" x14ac:dyDescent="0.25">
      <c r="A67" s="230"/>
      <c r="B67" s="230"/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</row>
    <row r="68" spans="1:25" x14ac:dyDescent="0.25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</row>
    <row r="69" spans="1:25" x14ac:dyDescent="0.25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</row>
    <row r="70" spans="1:25" x14ac:dyDescent="0.25">
      <c r="A70" s="230"/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</row>
    <row r="71" spans="1:25" x14ac:dyDescent="0.25">
      <c r="A71" s="230"/>
      <c r="B71" s="230"/>
      <c r="C71" s="230"/>
      <c r="D71" s="230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</row>
    <row r="72" spans="1:25" x14ac:dyDescent="0.25">
      <c r="A72" s="230"/>
      <c r="B72" s="230"/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</row>
    <row r="73" spans="1:25" x14ac:dyDescent="0.25">
      <c r="A73" s="230"/>
      <c r="B73" s="230"/>
      <c r="C73" s="230"/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</row>
    <row r="74" spans="1:25" x14ac:dyDescent="0.25">
      <c r="A74" s="230"/>
      <c r="B74" s="230"/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0"/>
      <c r="S74" s="230"/>
      <c r="T74" s="230"/>
      <c r="U74" s="230"/>
      <c r="V74" s="230"/>
      <c r="W74" s="230"/>
      <c r="X74" s="230"/>
      <c r="Y74" s="230"/>
    </row>
    <row r="75" spans="1:25" x14ac:dyDescent="0.25">
      <c r="A75" s="230"/>
      <c r="B75" s="230"/>
      <c r="C75" s="230"/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230"/>
      <c r="U75" s="230"/>
      <c r="V75" s="230"/>
      <c r="W75" s="230"/>
      <c r="X75" s="230"/>
      <c r="Y75" s="230"/>
    </row>
    <row r="76" spans="1:25" x14ac:dyDescent="0.25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</row>
    <row r="77" spans="1:25" x14ac:dyDescent="0.25">
      <c r="A77" s="230"/>
      <c r="B77" s="230"/>
      <c r="C77" s="230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</row>
    <row r="78" spans="1:25" x14ac:dyDescent="0.25">
      <c r="A78" s="230"/>
      <c r="B78" s="230"/>
      <c r="C78" s="230"/>
      <c r="D78" s="230"/>
      <c r="E78" s="230"/>
      <c r="F78" s="230"/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230"/>
      <c r="R78" s="230"/>
      <c r="S78" s="230"/>
      <c r="T78" s="230"/>
      <c r="U78" s="230"/>
      <c r="V78" s="230"/>
      <c r="W78" s="230"/>
      <c r="X78" s="230"/>
      <c r="Y78" s="230"/>
    </row>
    <row r="79" spans="1:25" x14ac:dyDescent="0.25">
      <c r="A79" s="230"/>
      <c r="B79" s="230"/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</row>
    <row r="80" spans="1:25" x14ac:dyDescent="0.25">
      <c r="A80" s="230"/>
      <c r="B80" s="230"/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230"/>
      <c r="V80" s="230"/>
      <c r="W80" s="230"/>
      <c r="X80" s="230"/>
      <c r="Y80" s="230"/>
    </row>
    <row r="81" spans="1:25" x14ac:dyDescent="0.25">
      <c r="A81" s="230"/>
      <c r="B81" s="230"/>
      <c r="C81" s="230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0"/>
      <c r="O81" s="230"/>
      <c r="P81" s="230"/>
      <c r="Q81" s="230"/>
      <c r="R81" s="230"/>
      <c r="S81" s="230"/>
      <c r="T81" s="230"/>
      <c r="U81" s="230"/>
      <c r="V81" s="230"/>
      <c r="W81" s="230"/>
      <c r="X81" s="230"/>
      <c r="Y81" s="230"/>
    </row>
    <row r="82" spans="1:25" x14ac:dyDescent="0.25">
      <c r="A82" s="230"/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0"/>
      <c r="X82" s="230"/>
      <c r="Y82" s="230"/>
    </row>
    <row r="83" spans="1:25" x14ac:dyDescent="0.25">
      <c r="A83" s="230"/>
      <c r="B83" s="230"/>
      <c r="C83" s="230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</row>
    <row r="84" spans="1:25" x14ac:dyDescent="0.25">
      <c r="A84" s="230"/>
      <c r="B84" s="230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230"/>
    </row>
    <row r="85" spans="1:25" x14ac:dyDescent="0.25">
      <c r="A85" s="230"/>
      <c r="B85" s="230"/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</row>
    <row r="86" spans="1:25" x14ac:dyDescent="0.25">
      <c r="A86" s="230"/>
      <c r="B86" s="230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30"/>
      <c r="Y86" s="230"/>
    </row>
    <row r="87" spans="1:25" x14ac:dyDescent="0.25">
      <c r="A87" s="230"/>
      <c r="B87" s="230"/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</row>
    <row r="88" spans="1:25" x14ac:dyDescent="0.25">
      <c r="A88" s="230"/>
      <c r="B88" s="230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</row>
    <row r="89" spans="1:25" x14ac:dyDescent="0.25">
      <c r="A89" s="230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230"/>
      <c r="Y89" s="230"/>
    </row>
    <row r="90" spans="1:25" x14ac:dyDescent="0.25">
      <c r="A90" s="230"/>
      <c r="B90" s="230"/>
      <c r="C90" s="230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  <c r="X90" s="230"/>
      <c r="Y90" s="230"/>
    </row>
    <row r="91" spans="1:25" x14ac:dyDescent="0.25">
      <c r="A91" s="230"/>
      <c r="B91" s="230"/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</row>
    <row r="92" spans="1:25" x14ac:dyDescent="0.25">
      <c r="A92" s="230"/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0"/>
      <c r="X92" s="230"/>
      <c r="Y92" s="230"/>
    </row>
    <row r="93" spans="1:25" x14ac:dyDescent="0.25">
      <c r="A93" s="230"/>
      <c r="B93" s="230"/>
      <c r="C93" s="230"/>
      <c r="D93" s="230"/>
      <c r="E93" s="230"/>
      <c r="F93" s="230"/>
      <c r="G93" s="230"/>
      <c r="H93" s="230"/>
      <c r="I93" s="230"/>
      <c r="J93" s="230"/>
      <c r="K93" s="230"/>
      <c r="L93" s="230"/>
      <c r="M93" s="230"/>
      <c r="N93" s="230"/>
      <c r="O93" s="230"/>
      <c r="P93" s="230"/>
      <c r="Q93" s="230"/>
      <c r="R93" s="230"/>
      <c r="S93" s="230"/>
      <c r="T93" s="230"/>
      <c r="U93" s="230"/>
      <c r="V93" s="230"/>
      <c r="W93" s="230"/>
      <c r="X93" s="230"/>
      <c r="Y93" s="230"/>
    </row>
    <row r="94" spans="1:25" x14ac:dyDescent="0.25">
      <c r="A94" s="230"/>
      <c r="B94" s="230"/>
      <c r="C94" s="230"/>
      <c r="D94" s="230"/>
      <c r="E94" s="230"/>
      <c r="F94" s="230"/>
      <c r="G94" s="230"/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30"/>
      <c r="S94" s="230"/>
      <c r="T94" s="230"/>
      <c r="U94" s="230"/>
      <c r="V94" s="230"/>
      <c r="W94" s="230"/>
      <c r="X94" s="230"/>
      <c r="Y94" s="230"/>
    </row>
    <row r="95" spans="1:25" x14ac:dyDescent="0.25">
      <c r="A95" s="230"/>
      <c r="B95" s="230"/>
      <c r="C95" s="230"/>
      <c r="D95" s="230"/>
      <c r="E95" s="230"/>
      <c r="F95" s="230"/>
      <c r="G95" s="230"/>
      <c r="H95" s="230"/>
      <c r="I95" s="230"/>
      <c r="J95" s="230"/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230"/>
      <c r="X95" s="230"/>
      <c r="Y95" s="230"/>
    </row>
    <row r="96" spans="1:25" x14ac:dyDescent="0.25">
      <c r="A96" s="230"/>
      <c r="B96" s="230"/>
      <c r="C96" s="230"/>
      <c r="D96" s="230"/>
      <c r="E96" s="230"/>
      <c r="F96" s="230"/>
      <c r="G96" s="230"/>
      <c r="H96" s="230"/>
      <c r="I96" s="230"/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</row>
    <row r="97" spans="1:25" x14ac:dyDescent="0.25">
      <c r="A97" s="230"/>
      <c r="B97" s="230"/>
      <c r="C97" s="230"/>
      <c r="D97" s="230"/>
      <c r="E97" s="230"/>
      <c r="F97" s="230"/>
      <c r="G97" s="230"/>
      <c r="H97" s="230"/>
      <c r="I97" s="230"/>
      <c r="J97" s="230"/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230"/>
      <c r="X97" s="230"/>
      <c r="Y97" s="230"/>
    </row>
    <row r="98" spans="1:25" x14ac:dyDescent="0.25">
      <c r="A98" s="230"/>
      <c r="B98" s="230"/>
      <c r="C98" s="230"/>
      <c r="D98" s="230"/>
      <c r="E98" s="230"/>
      <c r="F98" s="230"/>
      <c r="G98" s="230"/>
      <c r="H98" s="230"/>
      <c r="I98" s="230"/>
      <c r="J98" s="230"/>
      <c r="K98" s="230"/>
      <c r="L98" s="230"/>
      <c r="M98" s="230"/>
      <c r="N98" s="230"/>
      <c r="O98" s="230"/>
      <c r="P98" s="230"/>
      <c r="Q98" s="230"/>
      <c r="R98" s="230"/>
      <c r="S98" s="230"/>
      <c r="T98" s="230"/>
      <c r="U98" s="230"/>
      <c r="V98" s="230"/>
      <c r="W98" s="230"/>
      <c r="X98" s="230"/>
      <c r="Y98" s="230"/>
    </row>
    <row r="99" spans="1:25" x14ac:dyDescent="0.25">
      <c r="A99" s="230"/>
      <c r="B99" s="230"/>
      <c r="C99" s="230"/>
      <c r="D99" s="230"/>
      <c r="E99" s="230"/>
      <c r="F99" s="230"/>
      <c r="G99" s="230"/>
      <c r="H99" s="230"/>
      <c r="I99" s="230"/>
      <c r="J99" s="230"/>
      <c r="K99" s="230"/>
      <c r="L99" s="230"/>
      <c r="M99" s="230"/>
      <c r="N99" s="230"/>
      <c r="O99" s="230"/>
      <c r="P99" s="230"/>
      <c r="Q99" s="230"/>
      <c r="R99" s="230"/>
      <c r="S99" s="230"/>
      <c r="T99" s="230"/>
      <c r="U99" s="230"/>
      <c r="V99" s="230"/>
      <c r="W99" s="230"/>
      <c r="X99" s="230"/>
      <c r="Y99" s="230"/>
    </row>
    <row r="100" spans="1:25" x14ac:dyDescent="0.25">
      <c r="A100" s="230"/>
      <c r="B100" s="230"/>
      <c r="C100" s="230"/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</row>
    <row r="101" spans="1:25" x14ac:dyDescent="0.25">
      <c r="A101" s="230"/>
      <c r="B101" s="230"/>
      <c r="C101" s="230"/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</row>
    <row r="102" spans="1:25" x14ac:dyDescent="0.25">
      <c r="A102" s="230"/>
      <c r="B102" s="230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</row>
    <row r="103" spans="1:25" x14ac:dyDescent="0.25">
      <c r="A103" s="230"/>
      <c r="B103" s="230"/>
      <c r="C103" s="230"/>
      <c r="D103" s="230"/>
      <c r="E103" s="230"/>
      <c r="F103" s="230"/>
      <c r="G103" s="230"/>
      <c r="H103" s="230"/>
      <c r="I103" s="230"/>
      <c r="J103" s="230"/>
      <c r="K103" s="230"/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0"/>
      <c r="X103" s="230"/>
      <c r="Y103" s="230"/>
    </row>
    <row r="104" spans="1:25" x14ac:dyDescent="0.25">
      <c r="A104" s="230"/>
      <c r="B104" s="230"/>
      <c r="C104" s="230"/>
      <c r="D104" s="230"/>
      <c r="E104" s="230"/>
      <c r="F104" s="230"/>
      <c r="G104" s="230"/>
      <c r="H104" s="230"/>
      <c r="I104" s="230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0"/>
    </row>
    <row r="105" spans="1:25" x14ac:dyDescent="0.25">
      <c r="A105" s="230"/>
      <c r="B105" s="230"/>
      <c r="C105" s="230"/>
      <c r="D105" s="230"/>
      <c r="E105" s="230"/>
      <c r="F105" s="230"/>
      <c r="G105" s="230"/>
      <c r="H105" s="230"/>
      <c r="I105" s="230"/>
      <c r="J105" s="230"/>
      <c r="K105" s="230"/>
      <c r="L105" s="230"/>
      <c r="M105" s="230"/>
      <c r="N105" s="230"/>
      <c r="O105" s="230"/>
      <c r="P105" s="230"/>
      <c r="Q105" s="230"/>
      <c r="R105" s="230"/>
      <c r="S105" s="230"/>
      <c r="T105" s="230"/>
      <c r="U105" s="230"/>
      <c r="V105" s="230"/>
      <c r="W105" s="230"/>
      <c r="X105" s="230"/>
      <c r="Y105" s="230"/>
    </row>
    <row r="106" spans="1:25" x14ac:dyDescent="0.25">
      <c r="A106" s="230"/>
      <c r="B106" s="230"/>
      <c r="C106" s="230"/>
      <c r="D106" s="230"/>
      <c r="E106" s="230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230"/>
      <c r="Y106" s="230"/>
    </row>
    <row r="107" spans="1:25" x14ac:dyDescent="0.25">
      <c r="A107" s="230"/>
      <c r="B107" s="230"/>
      <c r="C107" s="230"/>
      <c r="D107" s="230"/>
      <c r="E107" s="230"/>
      <c r="F107" s="230"/>
      <c r="G107" s="230"/>
      <c r="H107" s="230"/>
      <c r="I107" s="230"/>
      <c r="J107" s="230"/>
      <c r="K107" s="230"/>
      <c r="L107" s="230"/>
      <c r="M107" s="230"/>
      <c r="N107" s="230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0"/>
    </row>
    <row r="108" spans="1:25" x14ac:dyDescent="0.25">
      <c r="A108" s="230"/>
      <c r="B108" s="230"/>
      <c r="C108" s="230"/>
      <c r="D108" s="230"/>
      <c r="E108" s="230"/>
      <c r="F108" s="230"/>
      <c r="G108" s="230"/>
      <c r="H108" s="230"/>
      <c r="I108" s="230"/>
      <c r="J108" s="230"/>
      <c r="K108" s="230"/>
      <c r="L108" s="230"/>
      <c r="M108" s="230"/>
      <c r="N108" s="230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</row>
    <row r="109" spans="1:25" x14ac:dyDescent="0.25">
      <c r="A109" s="230"/>
      <c r="B109" s="230"/>
      <c r="C109" s="230"/>
      <c r="D109" s="230"/>
      <c r="E109" s="230"/>
      <c r="F109" s="230"/>
      <c r="G109" s="230"/>
      <c r="H109" s="230"/>
      <c r="I109" s="230"/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</row>
    <row r="110" spans="1:25" x14ac:dyDescent="0.25">
      <c r="A110" s="230"/>
      <c r="B110" s="230"/>
      <c r="C110" s="230"/>
      <c r="D110" s="230"/>
      <c r="E110" s="230"/>
      <c r="F110" s="230"/>
      <c r="G110" s="230"/>
      <c r="H110" s="230"/>
      <c r="I110" s="230"/>
      <c r="J110" s="230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  <c r="W110" s="230"/>
      <c r="X110" s="230"/>
      <c r="Y110" s="230"/>
    </row>
    <row r="111" spans="1:25" x14ac:dyDescent="0.25">
      <c r="A111" s="230"/>
      <c r="B111" s="230"/>
      <c r="C111" s="230"/>
      <c r="D111" s="230"/>
      <c r="E111" s="230"/>
      <c r="F111" s="230"/>
      <c r="G111" s="230"/>
      <c r="H111" s="230"/>
      <c r="I111" s="230"/>
      <c r="J111" s="230"/>
      <c r="K111" s="230"/>
      <c r="L111" s="230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230"/>
    </row>
    <row r="112" spans="1:25" x14ac:dyDescent="0.25">
      <c r="A112" s="230"/>
      <c r="B112" s="230"/>
      <c r="C112" s="230"/>
      <c r="D112" s="230"/>
      <c r="E112" s="230"/>
      <c r="F112" s="230"/>
      <c r="G112" s="230"/>
      <c r="H112" s="230"/>
      <c r="I112" s="230"/>
      <c r="J112" s="230"/>
      <c r="K112" s="230"/>
      <c r="L112" s="230"/>
      <c r="M112" s="230"/>
      <c r="N112" s="230"/>
      <c r="O112" s="230"/>
      <c r="P112" s="230"/>
      <c r="Q112" s="230"/>
      <c r="R112" s="230"/>
      <c r="S112" s="230"/>
      <c r="T112" s="230"/>
      <c r="U112" s="230"/>
      <c r="V112" s="230"/>
      <c r="W112" s="230"/>
      <c r="X112" s="230"/>
      <c r="Y112" s="230"/>
    </row>
    <row r="113" spans="1:25" x14ac:dyDescent="0.25">
      <c r="A113" s="230"/>
      <c r="B113" s="230"/>
      <c r="C113" s="230"/>
      <c r="D113" s="230"/>
      <c r="E113" s="230"/>
      <c r="F113" s="230"/>
      <c r="G113" s="230"/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</row>
    <row r="114" spans="1:25" x14ac:dyDescent="0.25">
      <c r="A114" s="230"/>
      <c r="B114" s="230"/>
      <c r="C114" s="230"/>
      <c r="D114" s="230"/>
      <c r="E114" s="230"/>
      <c r="F114" s="230"/>
      <c r="G114" s="230"/>
      <c r="H114" s="230"/>
      <c r="I114" s="230"/>
      <c r="J114" s="230"/>
      <c r="K114" s="230"/>
      <c r="L114" s="230"/>
      <c r="M114" s="230"/>
      <c r="N114" s="230"/>
      <c r="O114" s="230"/>
      <c r="P114" s="230"/>
      <c r="Q114" s="230"/>
      <c r="R114" s="230"/>
      <c r="S114" s="230"/>
      <c r="T114" s="230"/>
      <c r="U114" s="230"/>
      <c r="V114" s="230"/>
      <c r="W114" s="230"/>
      <c r="X114" s="230"/>
      <c r="Y114" s="230"/>
    </row>
    <row r="115" spans="1:25" x14ac:dyDescent="0.25">
      <c r="A115" s="230"/>
      <c r="B115" s="230"/>
      <c r="C115" s="230"/>
      <c r="D115" s="230"/>
      <c r="E115" s="230"/>
      <c r="F115" s="230"/>
      <c r="G115" s="230"/>
      <c r="H115" s="230"/>
      <c r="I115" s="230"/>
      <c r="J115" s="230"/>
      <c r="K115" s="230"/>
      <c r="L115" s="230"/>
      <c r="M115" s="230"/>
      <c r="N115" s="230"/>
      <c r="O115" s="230"/>
      <c r="P115" s="230"/>
      <c r="Q115" s="230"/>
      <c r="R115" s="230"/>
      <c r="S115" s="230"/>
      <c r="T115" s="230"/>
      <c r="U115" s="230"/>
      <c r="V115" s="230"/>
      <c r="W115" s="230"/>
      <c r="X115" s="230"/>
      <c r="Y115" s="230"/>
    </row>
    <row r="116" spans="1:25" x14ac:dyDescent="0.25">
      <c r="A116" s="230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</row>
    <row r="117" spans="1:25" x14ac:dyDescent="0.25">
      <c r="A117" s="230"/>
      <c r="B117" s="230"/>
      <c r="C117" s="230"/>
      <c r="D117" s="230"/>
      <c r="E117" s="230"/>
      <c r="F117" s="230"/>
      <c r="G117" s="230"/>
      <c r="H117" s="230"/>
      <c r="I117" s="230"/>
      <c r="J117" s="230"/>
      <c r="K117" s="230"/>
      <c r="L117" s="230"/>
      <c r="M117" s="230"/>
      <c r="N117" s="230"/>
      <c r="O117" s="230"/>
      <c r="P117" s="230"/>
      <c r="Q117" s="230"/>
      <c r="R117" s="230"/>
      <c r="S117" s="230"/>
      <c r="T117" s="230"/>
      <c r="U117" s="230"/>
      <c r="V117" s="230"/>
      <c r="W117" s="230"/>
      <c r="X117" s="230"/>
      <c r="Y117" s="230"/>
    </row>
    <row r="118" spans="1:25" x14ac:dyDescent="0.25">
      <c r="A118" s="230"/>
      <c r="B118" s="230"/>
      <c r="C118" s="230"/>
      <c r="D118" s="230"/>
      <c r="E118" s="230"/>
      <c r="F118" s="230"/>
      <c r="G118" s="230"/>
      <c r="H118" s="230"/>
      <c r="I118" s="230"/>
      <c r="J118" s="230"/>
      <c r="K118" s="230"/>
      <c r="L118" s="230"/>
      <c r="M118" s="230"/>
      <c r="N118" s="230"/>
      <c r="O118" s="230"/>
      <c r="P118" s="230"/>
      <c r="Q118" s="230"/>
      <c r="R118" s="230"/>
      <c r="S118" s="230"/>
      <c r="T118" s="230"/>
      <c r="U118" s="230"/>
      <c r="V118" s="230"/>
      <c r="W118" s="230"/>
      <c r="X118" s="230"/>
      <c r="Y118" s="230"/>
    </row>
    <row r="119" spans="1:25" x14ac:dyDescent="0.25">
      <c r="A119" s="230"/>
      <c r="B119" s="230"/>
      <c r="C119" s="230"/>
      <c r="D119" s="230"/>
      <c r="E119" s="230"/>
      <c r="F119" s="230"/>
      <c r="G119" s="230"/>
      <c r="H119" s="230"/>
      <c r="I119" s="230"/>
      <c r="J119" s="230"/>
      <c r="K119" s="230"/>
      <c r="L119" s="230"/>
      <c r="M119" s="230"/>
      <c r="N119" s="230"/>
      <c r="O119" s="230"/>
      <c r="P119" s="230"/>
      <c r="Q119" s="230"/>
      <c r="R119" s="230"/>
      <c r="S119" s="230"/>
      <c r="T119" s="230"/>
      <c r="U119" s="230"/>
      <c r="V119" s="230"/>
      <c r="W119" s="230"/>
      <c r="X119" s="230"/>
      <c r="Y119" s="230"/>
    </row>
    <row r="120" spans="1:25" x14ac:dyDescent="0.25">
      <c r="A120" s="230"/>
      <c r="B120" s="230"/>
      <c r="C120" s="230"/>
      <c r="D120" s="230"/>
      <c r="E120" s="230"/>
      <c r="F120" s="230"/>
      <c r="G120" s="230"/>
      <c r="H120" s="230"/>
      <c r="I120" s="230"/>
      <c r="J120" s="230"/>
      <c r="K120" s="230"/>
      <c r="L120" s="230"/>
      <c r="M120" s="230"/>
      <c r="N120" s="230"/>
      <c r="O120" s="230"/>
      <c r="P120" s="230"/>
      <c r="Q120" s="230"/>
      <c r="R120" s="230"/>
      <c r="S120" s="230"/>
      <c r="T120" s="230"/>
      <c r="U120" s="230"/>
      <c r="V120" s="230"/>
      <c r="W120" s="230"/>
      <c r="X120" s="230"/>
      <c r="Y120" s="230"/>
    </row>
    <row r="121" spans="1:25" x14ac:dyDescent="0.25">
      <c r="A121" s="230"/>
      <c r="B121" s="230"/>
      <c r="C121" s="230"/>
      <c r="D121" s="230"/>
      <c r="E121" s="230"/>
      <c r="F121" s="230"/>
      <c r="G121" s="230"/>
      <c r="H121" s="230"/>
      <c r="I121" s="230"/>
      <c r="J121" s="230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0"/>
    </row>
    <row r="122" spans="1:25" x14ac:dyDescent="0.25">
      <c r="A122" s="230"/>
      <c r="B122" s="230"/>
      <c r="C122" s="230"/>
      <c r="D122" s="230"/>
      <c r="E122" s="230"/>
      <c r="F122" s="230"/>
      <c r="G122" s="230"/>
      <c r="H122" s="230"/>
      <c r="I122" s="230"/>
      <c r="J122" s="230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30"/>
      <c r="X122" s="230"/>
      <c r="Y122" s="230"/>
    </row>
    <row r="123" spans="1:25" x14ac:dyDescent="0.25">
      <c r="A123" s="230"/>
      <c r="B123" s="230"/>
      <c r="C123" s="230"/>
      <c r="D123" s="230"/>
      <c r="E123" s="230"/>
      <c r="F123" s="230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  <c r="R123" s="230"/>
      <c r="S123" s="230"/>
      <c r="T123" s="230"/>
      <c r="U123" s="230"/>
      <c r="V123" s="230"/>
      <c r="W123" s="230"/>
      <c r="X123" s="230"/>
      <c r="Y123" s="230"/>
    </row>
    <row r="124" spans="1:25" x14ac:dyDescent="0.25">
      <c r="A124" s="230"/>
      <c r="B124" s="230"/>
      <c r="C124" s="230"/>
      <c r="D124" s="230"/>
      <c r="E124" s="230"/>
      <c r="F124" s="230"/>
      <c r="G124" s="230"/>
      <c r="H124" s="230"/>
      <c r="I124" s="230"/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  <c r="W124" s="230"/>
      <c r="X124" s="230"/>
      <c r="Y124" s="230"/>
    </row>
    <row r="125" spans="1:25" x14ac:dyDescent="0.25">
      <c r="A125" s="230"/>
      <c r="B125" s="230"/>
      <c r="C125" s="230"/>
      <c r="D125" s="230"/>
      <c r="E125" s="230"/>
      <c r="F125" s="230"/>
      <c r="G125" s="230"/>
      <c r="H125" s="230"/>
      <c r="I125" s="230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30"/>
      <c r="W125" s="230"/>
      <c r="X125" s="230"/>
      <c r="Y125" s="230"/>
    </row>
    <row r="126" spans="1:25" x14ac:dyDescent="0.25">
      <c r="A126" s="230"/>
      <c r="B126" s="230"/>
      <c r="C126" s="230"/>
      <c r="D126" s="230"/>
      <c r="E126" s="230"/>
      <c r="F126" s="230"/>
      <c r="G126" s="230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30"/>
      <c r="W126" s="230"/>
      <c r="X126" s="230"/>
      <c r="Y126" s="230"/>
    </row>
    <row r="127" spans="1:25" x14ac:dyDescent="0.25">
      <c r="A127" s="230"/>
      <c r="B127" s="230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</row>
    <row r="128" spans="1:25" x14ac:dyDescent="0.25">
      <c r="A128" s="230"/>
      <c r="B128" s="230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</row>
    <row r="129" spans="1:25" x14ac:dyDescent="0.25">
      <c r="A129" s="230"/>
      <c r="B129" s="230"/>
      <c r="C129" s="230"/>
      <c r="D129" s="230"/>
      <c r="E129" s="230"/>
      <c r="F129" s="230"/>
      <c r="G129" s="230"/>
      <c r="H129" s="230"/>
      <c r="I129" s="230"/>
      <c r="J129" s="230"/>
      <c r="K129" s="230"/>
      <c r="L129" s="230"/>
      <c r="M129" s="230"/>
      <c r="N129" s="230"/>
      <c r="O129" s="230"/>
      <c r="P129" s="230"/>
      <c r="Q129" s="230"/>
      <c r="R129" s="230"/>
      <c r="S129" s="230"/>
      <c r="T129" s="230"/>
      <c r="U129" s="230"/>
      <c r="V129" s="230"/>
      <c r="W129" s="230"/>
      <c r="X129" s="230"/>
      <c r="Y129" s="230"/>
    </row>
    <row r="130" spans="1:25" x14ac:dyDescent="0.25">
      <c r="A130" s="230"/>
      <c r="B130" s="230"/>
      <c r="C130" s="230"/>
      <c r="D130" s="230"/>
      <c r="E130" s="230"/>
      <c r="F130" s="230"/>
      <c r="G130" s="230"/>
      <c r="H130" s="230"/>
      <c r="I130" s="230"/>
      <c r="J130" s="230"/>
      <c r="K130" s="230"/>
      <c r="L130" s="230"/>
      <c r="M130" s="230"/>
      <c r="N130" s="230"/>
      <c r="O130" s="230"/>
      <c r="P130" s="230"/>
      <c r="Q130" s="230"/>
      <c r="R130" s="230"/>
      <c r="S130" s="230"/>
      <c r="T130" s="230"/>
      <c r="U130" s="230"/>
      <c r="V130" s="230"/>
      <c r="W130" s="230"/>
      <c r="X130" s="230"/>
      <c r="Y130" s="230"/>
    </row>
    <row r="131" spans="1:25" x14ac:dyDescent="0.25">
      <c r="A131" s="230"/>
      <c r="B131" s="230"/>
      <c r="C131" s="230"/>
      <c r="D131" s="230"/>
      <c r="E131" s="230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</row>
    <row r="132" spans="1:25" x14ac:dyDescent="0.25">
      <c r="A132" s="230"/>
      <c r="B132" s="230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</row>
    <row r="133" spans="1:25" x14ac:dyDescent="0.25">
      <c r="A133" s="230"/>
      <c r="B133" s="230"/>
      <c r="C133" s="230"/>
      <c r="D133" s="230"/>
      <c r="E133" s="230"/>
      <c r="F133" s="230"/>
      <c r="G133" s="230"/>
      <c r="H133" s="230"/>
      <c r="I133" s="230"/>
      <c r="J133" s="230"/>
      <c r="K133" s="230"/>
      <c r="L133" s="230"/>
      <c r="M133" s="230"/>
      <c r="N133" s="230"/>
      <c r="O133" s="230"/>
      <c r="P133" s="230"/>
      <c r="Q133" s="230"/>
      <c r="R133" s="230"/>
      <c r="S133" s="230"/>
      <c r="T133" s="230"/>
      <c r="U133" s="230"/>
      <c r="V133" s="230"/>
      <c r="W133" s="230"/>
      <c r="X133" s="230"/>
      <c r="Y133" s="230"/>
    </row>
    <row r="134" spans="1:25" x14ac:dyDescent="0.25">
      <c r="A134" s="230"/>
      <c r="B134" s="230"/>
      <c r="C134" s="230"/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230"/>
      <c r="Y134" s="230"/>
    </row>
    <row r="135" spans="1:25" x14ac:dyDescent="0.25">
      <c r="A135" s="230"/>
      <c r="B135" s="230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230"/>
      <c r="Y135" s="230"/>
    </row>
    <row r="136" spans="1:25" x14ac:dyDescent="0.25">
      <c r="A136" s="230"/>
      <c r="B136" s="230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</row>
    <row r="137" spans="1:25" x14ac:dyDescent="0.25">
      <c r="A137" s="230"/>
      <c r="B137" s="230"/>
      <c r="C137" s="230"/>
      <c r="D137" s="230"/>
      <c r="E137" s="230"/>
      <c r="F137" s="230"/>
      <c r="G137" s="230"/>
      <c r="H137" s="230"/>
      <c r="I137" s="230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  <c r="T137" s="230"/>
      <c r="U137" s="230"/>
      <c r="V137" s="230"/>
      <c r="W137" s="230"/>
      <c r="X137" s="230"/>
      <c r="Y137" s="230"/>
    </row>
    <row r="138" spans="1:25" x14ac:dyDescent="0.25">
      <c r="A138" s="230"/>
      <c r="B138" s="230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</row>
    <row r="139" spans="1:25" x14ac:dyDescent="0.25">
      <c r="A139" s="230"/>
      <c r="B139" s="230"/>
      <c r="C139" s="230"/>
      <c r="D139" s="230"/>
      <c r="E139" s="230"/>
      <c r="F139" s="230"/>
      <c r="G139" s="230"/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230"/>
    </row>
    <row r="140" spans="1:25" x14ac:dyDescent="0.25">
      <c r="A140" s="230"/>
      <c r="B140" s="230"/>
      <c r="C140" s="230"/>
      <c r="D140" s="230"/>
      <c r="E140" s="230"/>
      <c r="F140" s="230"/>
      <c r="G140" s="230"/>
      <c r="H140" s="230"/>
      <c r="I140" s="230"/>
      <c r="J140" s="230"/>
      <c r="K140" s="230"/>
      <c r="L140" s="230"/>
      <c r="M140" s="230"/>
      <c r="N140" s="230"/>
      <c r="O140" s="230"/>
      <c r="P140" s="230"/>
      <c r="Q140" s="230"/>
      <c r="R140" s="230"/>
      <c r="S140" s="230"/>
      <c r="T140" s="230"/>
      <c r="U140" s="230"/>
      <c r="V140" s="230"/>
      <c r="W140" s="230"/>
      <c r="X140" s="230"/>
      <c r="Y140" s="230"/>
    </row>
    <row r="141" spans="1:25" x14ac:dyDescent="0.25">
      <c r="A141" s="230"/>
      <c r="B141" s="230"/>
      <c r="C141" s="230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230"/>
      <c r="X141" s="230"/>
      <c r="Y141" s="230"/>
    </row>
    <row r="142" spans="1:25" x14ac:dyDescent="0.25">
      <c r="A142" s="230"/>
      <c r="B142" s="230"/>
      <c r="C142" s="230"/>
      <c r="D142" s="230"/>
      <c r="E142" s="230"/>
      <c r="F142" s="230"/>
      <c r="G142" s="230"/>
      <c r="H142" s="230"/>
      <c r="I142" s="230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0"/>
      <c r="U142" s="230"/>
      <c r="V142" s="230"/>
      <c r="W142" s="230"/>
      <c r="X142" s="230"/>
      <c r="Y142" s="230"/>
    </row>
    <row r="143" spans="1:25" x14ac:dyDescent="0.25">
      <c r="A143" s="230"/>
      <c r="B143" s="230"/>
      <c r="C143" s="230"/>
      <c r="D143" s="230"/>
      <c r="E143" s="230"/>
      <c r="F143" s="230"/>
      <c r="G143" s="230"/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0"/>
      <c r="U143" s="230"/>
      <c r="V143" s="230"/>
      <c r="W143" s="230"/>
      <c r="X143" s="230"/>
      <c r="Y143" s="230"/>
    </row>
    <row r="144" spans="1:25" x14ac:dyDescent="0.25">
      <c r="A144" s="230"/>
      <c r="B144" s="230"/>
      <c r="C144" s="230"/>
      <c r="D144" s="230"/>
      <c r="E144" s="230"/>
      <c r="F144" s="230"/>
      <c r="G144" s="230"/>
      <c r="H144" s="230"/>
      <c r="I144" s="230"/>
      <c r="J144" s="230"/>
      <c r="K144" s="230"/>
      <c r="L144" s="230"/>
      <c r="M144" s="230"/>
      <c r="N144" s="230"/>
      <c r="O144" s="230"/>
      <c r="P144" s="230"/>
      <c r="Q144" s="230"/>
      <c r="R144" s="230"/>
      <c r="S144" s="230"/>
      <c r="T144" s="230"/>
      <c r="U144" s="230"/>
      <c r="V144" s="230"/>
      <c r="W144" s="230"/>
      <c r="X144" s="230"/>
      <c r="Y144" s="230"/>
    </row>
    <row r="145" spans="1:25" x14ac:dyDescent="0.25">
      <c r="A145" s="230"/>
      <c r="B145" s="230"/>
      <c r="C145" s="230"/>
      <c r="D145" s="230"/>
      <c r="E145" s="230"/>
      <c r="F145" s="230"/>
      <c r="G145" s="230"/>
      <c r="H145" s="230"/>
      <c r="I145" s="230"/>
      <c r="J145" s="230"/>
      <c r="K145" s="230"/>
      <c r="L145" s="230"/>
      <c r="M145" s="230"/>
      <c r="N145" s="230"/>
      <c r="O145" s="230"/>
      <c r="P145" s="230"/>
      <c r="Q145" s="230"/>
      <c r="R145" s="230"/>
      <c r="S145" s="230"/>
      <c r="T145" s="230"/>
      <c r="U145" s="230"/>
      <c r="V145" s="230"/>
      <c r="W145" s="230"/>
      <c r="X145" s="230"/>
      <c r="Y145" s="230"/>
    </row>
    <row r="146" spans="1:25" x14ac:dyDescent="0.25">
      <c r="A146" s="230"/>
      <c r="B146" s="230"/>
      <c r="C146" s="230"/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30"/>
      <c r="W146" s="230"/>
      <c r="X146" s="230"/>
      <c r="Y146" s="230"/>
    </row>
    <row r="147" spans="1:25" x14ac:dyDescent="0.25">
      <c r="A147" s="230"/>
      <c r="B147" s="230"/>
      <c r="C147" s="230"/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230"/>
      <c r="Q147" s="230"/>
      <c r="R147" s="230"/>
      <c r="S147" s="230"/>
      <c r="T147" s="230"/>
      <c r="U147" s="230"/>
      <c r="V147" s="230"/>
      <c r="W147" s="230"/>
      <c r="X147" s="230"/>
      <c r="Y147" s="230"/>
    </row>
    <row r="148" spans="1:25" x14ac:dyDescent="0.25">
      <c r="A148" s="230"/>
      <c r="B148" s="230"/>
      <c r="C148" s="230"/>
      <c r="D148" s="230"/>
      <c r="E148" s="230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U148" s="230"/>
      <c r="V148" s="230"/>
      <c r="W148" s="230"/>
      <c r="X148" s="230"/>
      <c r="Y148" s="230"/>
    </row>
    <row r="149" spans="1:25" x14ac:dyDescent="0.25">
      <c r="A149" s="230"/>
      <c r="B149" s="230"/>
      <c r="C149" s="230"/>
      <c r="D149" s="230"/>
      <c r="E149" s="230"/>
      <c r="F149" s="230"/>
      <c r="G149" s="230"/>
      <c r="H149" s="230"/>
      <c r="I149" s="230"/>
      <c r="J149" s="230"/>
      <c r="K149" s="230"/>
      <c r="L149" s="230"/>
      <c r="M149" s="230"/>
      <c r="N149" s="230"/>
      <c r="O149" s="230"/>
      <c r="P149" s="230"/>
      <c r="Q149" s="230"/>
      <c r="R149" s="230"/>
      <c r="S149" s="230"/>
      <c r="T149" s="230"/>
      <c r="U149" s="230"/>
      <c r="V149" s="230"/>
      <c r="W149" s="230"/>
      <c r="X149" s="230"/>
      <c r="Y149" s="230"/>
    </row>
    <row r="150" spans="1:25" x14ac:dyDescent="0.25">
      <c r="A150" s="230"/>
      <c r="B150" s="230"/>
      <c r="C150" s="230"/>
      <c r="D150" s="230"/>
      <c r="E150" s="230"/>
      <c r="F150" s="230"/>
      <c r="G150" s="230"/>
      <c r="H150" s="230"/>
      <c r="I150" s="230"/>
      <c r="J150" s="230"/>
      <c r="K150" s="230"/>
      <c r="L150" s="230"/>
      <c r="M150" s="230"/>
      <c r="N150" s="230"/>
      <c r="O150" s="230"/>
      <c r="P150" s="230"/>
      <c r="Q150" s="230"/>
      <c r="R150" s="230"/>
      <c r="S150" s="230"/>
      <c r="T150" s="230"/>
      <c r="U150" s="230"/>
      <c r="V150" s="230"/>
      <c r="W150" s="230"/>
      <c r="X150" s="230"/>
      <c r="Y150" s="230"/>
    </row>
    <row r="151" spans="1:25" x14ac:dyDescent="0.25">
      <c r="A151" s="230"/>
      <c r="B151" s="230"/>
      <c r="C151" s="230"/>
      <c r="D151" s="230"/>
      <c r="E151" s="230"/>
      <c r="F151" s="230"/>
      <c r="G151" s="230"/>
      <c r="H151" s="230"/>
      <c r="I151" s="230"/>
      <c r="J151" s="230"/>
      <c r="K151" s="230"/>
      <c r="L151" s="230"/>
      <c r="M151" s="230"/>
      <c r="N151" s="230"/>
      <c r="O151" s="230"/>
      <c r="P151" s="230"/>
      <c r="Q151" s="230"/>
      <c r="R151" s="230"/>
      <c r="S151" s="230"/>
      <c r="T151" s="230"/>
      <c r="U151" s="230"/>
      <c r="V151" s="230"/>
      <c r="W151" s="230"/>
      <c r="X151" s="230"/>
      <c r="Y151" s="230"/>
    </row>
    <row r="152" spans="1:25" x14ac:dyDescent="0.25">
      <c r="A152" s="230"/>
      <c r="B152" s="230"/>
      <c r="C152" s="230"/>
      <c r="D152" s="230"/>
      <c r="E152" s="230"/>
      <c r="F152" s="230"/>
      <c r="G152" s="230"/>
      <c r="H152" s="230"/>
      <c r="I152" s="230"/>
      <c r="J152" s="230"/>
      <c r="K152" s="230"/>
      <c r="L152" s="230"/>
      <c r="M152" s="230"/>
      <c r="N152" s="230"/>
      <c r="O152" s="230"/>
      <c r="P152" s="230"/>
      <c r="Q152" s="230"/>
      <c r="R152" s="230"/>
      <c r="S152" s="230"/>
      <c r="T152" s="230"/>
      <c r="U152" s="230"/>
      <c r="V152" s="230"/>
      <c r="W152" s="230"/>
      <c r="X152" s="230"/>
      <c r="Y152" s="230"/>
    </row>
    <row r="153" spans="1:25" x14ac:dyDescent="0.25">
      <c r="A153" s="230"/>
      <c r="B153" s="230"/>
      <c r="C153" s="230"/>
      <c r="D153" s="230"/>
      <c r="E153" s="230"/>
      <c r="F153" s="230"/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0"/>
      <c r="S153" s="230"/>
      <c r="T153" s="230"/>
      <c r="U153" s="230"/>
      <c r="V153" s="230"/>
      <c r="W153" s="230"/>
      <c r="X153" s="230"/>
      <c r="Y153" s="230"/>
    </row>
    <row r="154" spans="1:25" x14ac:dyDescent="0.25">
      <c r="A154" s="230"/>
      <c r="B154" s="230"/>
      <c r="C154" s="230"/>
      <c r="D154" s="230"/>
      <c r="E154" s="230"/>
      <c r="F154" s="230"/>
      <c r="G154" s="230"/>
      <c r="H154" s="230"/>
      <c r="I154" s="230"/>
      <c r="J154" s="230"/>
      <c r="K154" s="230"/>
      <c r="L154" s="230"/>
      <c r="M154" s="230"/>
      <c r="N154" s="230"/>
      <c r="O154" s="230"/>
      <c r="P154" s="230"/>
      <c r="Q154" s="230"/>
      <c r="R154" s="230"/>
      <c r="S154" s="230"/>
      <c r="T154" s="230"/>
      <c r="U154" s="230"/>
      <c r="V154" s="230"/>
      <c r="W154" s="230"/>
      <c r="X154" s="230"/>
      <c r="Y154" s="230"/>
    </row>
    <row r="155" spans="1:25" x14ac:dyDescent="0.25">
      <c r="A155" s="230"/>
      <c r="B155" s="230"/>
      <c r="C155" s="230"/>
      <c r="D155" s="230"/>
      <c r="E155" s="230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U155" s="230"/>
      <c r="V155" s="230"/>
      <c r="W155" s="230"/>
      <c r="X155" s="230"/>
      <c r="Y155" s="230"/>
    </row>
    <row r="156" spans="1:25" x14ac:dyDescent="0.25">
      <c r="A156" s="230"/>
      <c r="B156" s="230"/>
      <c r="C156" s="230"/>
      <c r="D156" s="230"/>
      <c r="E156" s="230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U156" s="230"/>
      <c r="V156" s="230"/>
      <c r="W156" s="230"/>
      <c r="X156" s="230"/>
      <c r="Y156" s="230"/>
    </row>
    <row r="157" spans="1:25" x14ac:dyDescent="0.25">
      <c r="A157" s="230"/>
      <c r="B157" s="230"/>
      <c r="C157" s="230"/>
      <c r="D157" s="230"/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0"/>
      <c r="S157" s="230"/>
      <c r="T157" s="230"/>
      <c r="U157" s="230"/>
      <c r="V157" s="230"/>
      <c r="W157" s="230"/>
      <c r="X157" s="230"/>
      <c r="Y157" s="230"/>
    </row>
    <row r="158" spans="1:25" x14ac:dyDescent="0.25">
      <c r="A158" s="230"/>
      <c r="B158" s="230"/>
      <c r="C158" s="230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</row>
    <row r="159" spans="1:25" x14ac:dyDescent="0.25">
      <c r="A159" s="230"/>
      <c r="B159" s="230"/>
      <c r="C159" s="230"/>
      <c r="D159" s="230"/>
      <c r="E159" s="230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0"/>
      <c r="S159" s="230"/>
      <c r="T159" s="230"/>
      <c r="U159" s="230"/>
      <c r="V159" s="230"/>
      <c r="W159" s="230"/>
      <c r="X159" s="230"/>
      <c r="Y159" s="230"/>
    </row>
    <row r="160" spans="1:25" x14ac:dyDescent="0.25">
      <c r="A160" s="230"/>
      <c r="B160" s="230"/>
      <c r="C160" s="230"/>
      <c r="D160" s="230"/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0"/>
      <c r="S160" s="230"/>
      <c r="T160" s="230"/>
      <c r="U160" s="230"/>
      <c r="V160" s="230"/>
      <c r="W160" s="230"/>
      <c r="X160" s="230"/>
      <c r="Y160" s="230"/>
    </row>
    <row r="161" spans="1:25" x14ac:dyDescent="0.25">
      <c r="A161" s="230"/>
      <c r="B161" s="230"/>
      <c r="C161" s="230"/>
      <c r="D161" s="230"/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0"/>
      <c r="S161" s="230"/>
      <c r="T161" s="230"/>
      <c r="U161" s="230"/>
      <c r="V161" s="230"/>
      <c r="W161" s="230"/>
      <c r="X161" s="230"/>
      <c r="Y161" s="230"/>
    </row>
    <row r="162" spans="1:25" x14ac:dyDescent="0.25">
      <c r="A162" s="230"/>
      <c r="B162" s="230"/>
      <c r="C162" s="230"/>
      <c r="D162" s="230"/>
      <c r="E162" s="230"/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0"/>
      <c r="S162" s="230"/>
      <c r="T162" s="230"/>
      <c r="U162" s="230"/>
      <c r="V162" s="230"/>
      <c r="W162" s="230"/>
      <c r="X162" s="230"/>
      <c r="Y162" s="230"/>
    </row>
    <row r="163" spans="1:25" x14ac:dyDescent="0.25">
      <c r="A163" s="230"/>
      <c r="B163" s="230"/>
      <c r="C163" s="230"/>
      <c r="D163" s="230"/>
      <c r="E163" s="230"/>
      <c r="F163" s="230"/>
      <c r="G163" s="230"/>
      <c r="H163" s="230"/>
      <c r="I163" s="230"/>
      <c r="J163" s="230"/>
      <c r="K163" s="230"/>
      <c r="L163" s="230"/>
      <c r="M163" s="230"/>
      <c r="N163" s="230"/>
      <c r="O163" s="230"/>
      <c r="P163" s="230"/>
      <c r="Q163" s="230"/>
      <c r="R163" s="230"/>
      <c r="S163" s="230"/>
      <c r="T163" s="230"/>
      <c r="U163" s="230"/>
      <c r="V163" s="230"/>
      <c r="W163" s="230"/>
      <c r="X163" s="230"/>
      <c r="Y163" s="230"/>
    </row>
    <row r="164" spans="1:25" x14ac:dyDescent="0.25">
      <c r="A164" s="230"/>
      <c r="B164" s="230"/>
      <c r="C164" s="230"/>
      <c r="D164" s="230"/>
      <c r="E164" s="230"/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  <c r="Q164" s="230"/>
      <c r="R164" s="230"/>
      <c r="S164" s="230"/>
      <c r="T164" s="230"/>
      <c r="U164" s="230"/>
      <c r="V164" s="230"/>
      <c r="W164" s="230"/>
      <c r="X164" s="230"/>
      <c r="Y164" s="230"/>
    </row>
    <row r="165" spans="1:25" x14ac:dyDescent="0.25">
      <c r="A165" s="230"/>
      <c r="B165" s="230"/>
      <c r="C165" s="230"/>
      <c r="D165" s="230"/>
      <c r="E165" s="230"/>
      <c r="F165" s="230"/>
      <c r="G165" s="230"/>
      <c r="H165" s="230"/>
      <c r="I165" s="230"/>
      <c r="J165" s="230"/>
      <c r="K165" s="230"/>
      <c r="L165" s="230"/>
      <c r="M165" s="230"/>
      <c r="N165" s="230"/>
      <c r="O165" s="230"/>
      <c r="P165" s="230"/>
      <c r="Q165" s="230"/>
      <c r="R165" s="230"/>
      <c r="S165" s="230"/>
      <c r="T165" s="230"/>
      <c r="U165" s="230"/>
      <c r="V165" s="230"/>
      <c r="W165" s="230"/>
      <c r="X165" s="230"/>
      <c r="Y165" s="230"/>
    </row>
    <row r="166" spans="1:25" x14ac:dyDescent="0.25">
      <c r="A166" s="230"/>
      <c r="B166" s="230"/>
      <c r="C166" s="230"/>
      <c r="D166" s="230"/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0"/>
      <c r="S166" s="230"/>
      <c r="T166" s="230"/>
      <c r="U166" s="230"/>
      <c r="V166" s="230"/>
      <c r="W166" s="230"/>
      <c r="X166" s="230"/>
      <c r="Y166" s="230"/>
    </row>
    <row r="167" spans="1:25" x14ac:dyDescent="0.25">
      <c r="A167" s="230"/>
      <c r="B167" s="230"/>
      <c r="C167" s="230"/>
      <c r="D167" s="230"/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0"/>
      <c r="S167" s="230"/>
      <c r="T167" s="230"/>
      <c r="U167" s="230"/>
      <c r="V167" s="230"/>
      <c r="W167" s="230"/>
      <c r="X167" s="230"/>
      <c r="Y167" s="230"/>
    </row>
    <row r="168" spans="1:25" x14ac:dyDescent="0.25">
      <c r="A168" s="230"/>
      <c r="B168" s="230"/>
      <c r="C168" s="230"/>
      <c r="D168" s="230"/>
      <c r="E168" s="230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0"/>
      <c r="S168" s="230"/>
      <c r="T168" s="230"/>
      <c r="U168" s="230"/>
      <c r="V168" s="230"/>
      <c r="W168" s="230"/>
      <c r="X168" s="230"/>
      <c r="Y168" s="230"/>
    </row>
    <row r="169" spans="1:25" x14ac:dyDescent="0.25">
      <c r="A169" s="230"/>
      <c r="B169" s="230"/>
      <c r="C169" s="230"/>
      <c r="D169" s="230"/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230"/>
      <c r="Q169" s="230"/>
      <c r="R169" s="230"/>
      <c r="S169" s="230"/>
      <c r="T169" s="230"/>
      <c r="U169" s="230"/>
      <c r="V169" s="230"/>
      <c r="W169" s="230"/>
      <c r="X169" s="230"/>
      <c r="Y169" s="230"/>
    </row>
    <row r="170" spans="1:25" x14ac:dyDescent="0.25">
      <c r="A170" s="230"/>
      <c r="B170" s="230"/>
      <c r="C170" s="230"/>
      <c r="D170" s="230"/>
      <c r="E170" s="230"/>
      <c r="F170" s="230"/>
      <c r="G170" s="230"/>
      <c r="H170" s="230"/>
      <c r="I170" s="230"/>
      <c r="J170" s="230"/>
      <c r="K170" s="230"/>
      <c r="L170" s="230"/>
      <c r="M170" s="230"/>
      <c r="N170" s="230"/>
      <c r="O170" s="230"/>
      <c r="P170" s="230"/>
      <c r="Q170" s="230"/>
      <c r="R170" s="230"/>
      <c r="S170" s="230"/>
      <c r="T170" s="230"/>
      <c r="U170" s="230"/>
      <c r="V170" s="230"/>
      <c r="W170" s="230"/>
      <c r="X170" s="230"/>
      <c r="Y170" s="230"/>
    </row>
    <row r="171" spans="1:25" x14ac:dyDescent="0.25">
      <c r="A171" s="230"/>
      <c r="B171" s="230"/>
      <c r="C171" s="230"/>
      <c r="D171" s="230"/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0"/>
      <c r="S171" s="230"/>
      <c r="T171" s="230"/>
      <c r="U171" s="230"/>
      <c r="V171" s="230"/>
      <c r="W171" s="230"/>
      <c r="X171" s="230"/>
      <c r="Y171" s="230"/>
    </row>
    <row r="172" spans="1:25" x14ac:dyDescent="0.25">
      <c r="A172" s="230"/>
      <c r="B172" s="230"/>
      <c r="C172" s="230"/>
      <c r="D172" s="230"/>
      <c r="E172" s="230"/>
      <c r="F172" s="230"/>
      <c r="G172" s="230"/>
      <c r="H172" s="230"/>
      <c r="I172" s="230"/>
      <c r="J172" s="230"/>
      <c r="K172" s="230"/>
      <c r="L172" s="230"/>
      <c r="M172" s="230"/>
      <c r="N172" s="230"/>
      <c r="O172" s="230"/>
      <c r="P172" s="230"/>
      <c r="Q172" s="230"/>
      <c r="R172" s="230"/>
      <c r="S172" s="230"/>
      <c r="T172" s="230"/>
      <c r="U172" s="230"/>
      <c r="V172" s="230"/>
      <c r="W172" s="230"/>
      <c r="X172" s="230"/>
      <c r="Y172" s="230"/>
    </row>
    <row r="173" spans="1:25" x14ac:dyDescent="0.25">
      <c r="A173" s="230"/>
      <c r="B173" s="230"/>
      <c r="C173" s="230"/>
      <c r="D173" s="230"/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O173" s="230"/>
      <c r="P173" s="230"/>
      <c r="Q173" s="230"/>
      <c r="R173" s="230"/>
      <c r="S173" s="230"/>
      <c r="T173" s="230"/>
      <c r="U173" s="230"/>
      <c r="V173" s="230"/>
      <c r="W173" s="230"/>
      <c r="X173" s="230"/>
      <c r="Y173" s="230"/>
    </row>
    <row r="174" spans="1:25" x14ac:dyDescent="0.25">
      <c r="A174" s="230"/>
      <c r="B174" s="230"/>
      <c r="C174" s="230"/>
      <c r="D174" s="230"/>
      <c r="E174" s="230"/>
      <c r="F174" s="230"/>
      <c r="G174" s="230"/>
      <c r="H174" s="230"/>
      <c r="I174" s="230"/>
      <c r="J174" s="230"/>
      <c r="K174" s="230"/>
      <c r="L174" s="230"/>
      <c r="M174" s="230"/>
      <c r="N174" s="230"/>
      <c r="O174" s="230"/>
      <c r="P174" s="230"/>
      <c r="Q174" s="230"/>
      <c r="R174" s="230"/>
      <c r="S174" s="230"/>
      <c r="T174" s="230"/>
      <c r="U174" s="230"/>
      <c r="V174" s="230"/>
      <c r="W174" s="230"/>
      <c r="X174" s="230"/>
      <c r="Y174" s="230"/>
    </row>
    <row r="175" spans="1:25" x14ac:dyDescent="0.25">
      <c r="A175" s="230"/>
      <c r="B175" s="230"/>
      <c r="C175" s="230"/>
      <c r="D175" s="230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  <c r="W175" s="230"/>
      <c r="X175" s="230"/>
      <c r="Y175" s="230"/>
    </row>
    <row r="176" spans="1:25" x14ac:dyDescent="0.25">
      <c r="A176" s="230"/>
      <c r="B176" s="230"/>
      <c r="C176" s="230"/>
      <c r="D176" s="230"/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  <c r="W176" s="230"/>
      <c r="X176" s="230"/>
      <c r="Y176" s="230"/>
    </row>
    <row r="177" spans="1:25" x14ac:dyDescent="0.25">
      <c r="A177" s="230"/>
      <c r="B177" s="230"/>
      <c r="C177" s="230"/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  <c r="W177" s="230"/>
      <c r="X177" s="230"/>
      <c r="Y177" s="230"/>
    </row>
    <row r="178" spans="1:25" x14ac:dyDescent="0.25">
      <c r="A178" s="230"/>
      <c r="B178" s="230"/>
      <c r="C178" s="230"/>
      <c r="D178" s="230"/>
      <c r="E178" s="230"/>
      <c r="F178" s="230"/>
      <c r="G178" s="230"/>
      <c r="H178" s="230"/>
      <c r="I178" s="230"/>
      <c r="J178" s="230"/>
      <c r="K178" s="230"/>
      <c r="L178" s="230"/>
      <c r="M178" s="230"/>
      <c r="N178" s="230"/>
      <c r="O178" s="230"/>
      <c r="P178" s="230"/>
      <c r="Q178" s="230"/>
      <c r="R178" s="230"/>
      <c r="S178" s="230"/>
      <c r="T178" s="230"/>
      <c r="U178" s="230"/>
      <c r="V178" s="230"/>
      <c r="W178" s="230"/>
      <c r="X178" s="230"/>
      <c r="Y178" s="230"/>
    </row>
    <row r="179" spans="1:25" x14ac:dyDescent="0.25">
      <c r="A179" s="230"/>
      <c r="B179" s="230"/>
      <c r="C179" s="230"/>
      <c r="D179" s="230"/>
      <c r="E179" s="230"/>
      <c r="F179" s="230"/>
      <c r="G179" s="230"/>
      <c r="H179" s="230"/>
      <c r="I179" s="230"/>
      <c r="J179" s="230"/>
      <c r="K179" s="230"/>
      <c r="L179" s="230"/>
      <c r="M179" s="230"/>
      <c r="N179" s="230"/>
      <c r="O179" s="230"/>
      <c r="P179" s="230"/>
      <c r="Q179" s="230"/>
      <c r="R179" s="230"/>
      <c r="S179" s="230"/>
      <c r="T179" s="230"/>
      <c r="U179" s="230"/>
      <c r="V179" s="230"/>
      <c r="W179" s="230"/>
      <c r="X179" s="230"/>
      <c r="Y179" s="230"/>
    </row>
    <row r="180" spans="1:25" x14ac:dyDescent="0.25">
      <c r="A180" s="230"/>
      <c r="B180" s="230"/>
      <c r="C180" s="230"/>
      <c r="D180" s="230"/>
      <c r="E180" s="230"/>
      <c r="F180" s="230"/>
      <c r="G180" s="230"/>
      <c r="H180" s="230"/>
      <c r="I180" s="230"/>
      <c r="J180" s="230"/>
      <c r="K180" s="230"/>
      <c r="L180" s="230"/>
      <c r="M180" s="230"/>
      <c r="N180" s="230"/>
      <c r="O180" s="230"/>
      <c r="P180" s="230"/>
      <c r="Q180" s="230"/>
      <c r="R180" s="230"/>
      <c r="S180" s="230"/>
      <c r="T180" s="230"/>
      <c r="U180" s="230"/>
      <c r="V180" s="230"/>
      <c r="W180" s="230"/>
      <c r="X180" s="230"/>
      <c r="Y180" s="230"/>
    </row>
    <row r="181" spans="1:25" x14ac:dyDescent="0.25">
      <c r="A181" s="230"/>
      <c r="B181" s="230"/>
      <c r="C181" s="230"/>
      <c r="D181" s="230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  <c r="W181" s="230"/>
      <c r="X181" s="230"/>
      <c r="Y181" s="230"/>
    </row>
    <row r="182" spans="1:25" x14ac:dyDescent="0.25">
      <c r="A182" s="230"/>
      <c r="B182" s="230"/>
      <c r="C182" s="230"/>
      <c r="D182" s="230"/>
      <c r="E182" s="230"/>
      <c r="F182" s="230"/>
      <c r="G182" s="230"/>
      <c r="H182" s="230"/>
      <c r="I182" s="230"/>
      <c r="J182" s="230"/>
      <c r="K182" s="230"/>
      <c r="L182" s="230"/>
      <c r="M182" s="230"/>
      <c r="N182" s="230"/>
      <c r="O182" s="230"/>
      <c r="P182" s="230"/>
      <c r="Q182" s="230"/>
      <c r="R182" s="230"/>
      <c r="S182" s="230"/>
      <c r="T182" s="230"/>
      <c r="U182" s="230"/>
      <c r="V182" s="230"/>
      <c r="W182" s="230"/>
      <c r="X182" s="230"/>
      <c r="Y182" s="230"/>
    </row>
    <row r="183" spans="1:25" x14ac:dyDescent="0.25">
      <c r="A183" s="230"/>
      <c r="B183" s="230"/>
      <c r="C183" s="230"/>
      <c r="D183" s="230"/>
      <c r="E183" s="230"/>
      <c r="F183" s="230"/>
      <c r="G183" s="230"/>
      <c r="H183" s="230"/>
      <c r="I183" s="230"/>
      <c r="J183" s="230"/>
      <c r="K183" s="230"/>
      <c r="L183" s="230"/>
      <c r="M183" s="230"/>
      <c r="N183" s="230"/>
      <c r="O183" s="230"/>
      <c r="P183" s="230"/>
      <c r="Q183" s="230"/>
      <c r="R183" s="230"/>
      <c r="S183" s="230"/>
      <c r="T183" s="230"/>
      <c r="U183" s="230"/>
      <c r="V183" s="230"/>
      <c r="W183" s="230"/>
      <c r="X183" s="230"/>
      <c r="Y183" s="230"/>
    </row>
    <row r="184" spans="1:25" x14ac:dyDescent="0.25">
      <c r="A184" s="230"/>
      <c r="B184" s="230"/>
      <c r="C184" s="230"/>
      <c r="D184" s="230"/>
      <c r="E184" s="230"/>
      <c r="F184" s="230"/>
      <c r="G184" s="230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230"/>
      <c r="X184" s="230"/>
      <c r="Y184" s="230"/>
    </row>
    <row r="185" spans="1:25" x14ac:dyDescent="0.25">
      <c r="A185" s="230"/>
      <c r="B185" s="230"/>
      <c r="C185" s="230"/>
      <c r="D185" s="230"/>
      <c r="E185" s="230"/>
      <c r="F185" s="230"/>
      <c r="G185" s="230"/>
      <c r="H185" s="230"/>
      <c r="I185" s="230"/>
      <c r="J185" s="230"/>
      <c r="K185" s="230"/>
      <c r="L185" s="230"/>
      <c r="M185" s="230"/>
      <c r="N185" s="230"/>
      <c r="O185" s="230"/>
      <c r="P185" s="230"/>
      <c r="Q185" s="230"/>
      <c r="R185" s="230"/>
      <c r="S185" s="230"/>
      <c r="T185" s="230"/>
      <c r="U185" s="230"/>
      <c r="V185" s="230"/>
      <c r="W185" s="230"/>
      <c r="X185" s="230"/>
      <c r="Y185" s="230"/>
    </row>
    <row r="186" spans="1:25" x14ac:dyDescent="0.25">
      <c r="A186" s="230"/>
      <c r="B186" s="230"/>
      <c r="C186" s="230"/>
      <c r="D186" s="230"/>
      <c r="E186" s="230"/>
      <c r="F186" s="230"/>
      <c r="G186" s="230"/>
      <c r="H186" s="230"/>
      <c r="I186" s="230"/>
      <c r="J186" s="230"/>
      <c r="K186" s="230"/>
      <c r="L186" s="230"/>
      <c r="M186" s="230"/>
      <c r="N186" s="230"/>
      <c r="O186" s="230"/>
      <c r="P186" s="230"/>
      <c r="Q186" s="230"/>
      <c r="R186" s="230"/>
      <c r="S186" s="230"/>
      <c r="T186" s="230"/>
      <c r="U186" s="230"/>
      <c r="V186" s="230"/>
      <c r="W186" s="230"/>
      <c r="X186" s="230"/>
      <c r="Y186" s="230"/>
    </row>
    <row r="187" spans="1:25" x14ac:dyDescent="0.25">
      <c r="A187" s="230"/>
      <c r="B187" s="230"/>
      <c r="C187" s="230"/>
      <c r="D187" s="230"/>
      <c r="E187" s="230"/>
      <c r="F187" s="230"/>
      <c r="G187" s="230"/>
      <c r="H187" s="230"/>
      <c r="I187" s="230"/>
      <c r="J187" s="230"/>
      <c r="K187" s="230"/>
      <c r="L187" s="230"/>
      <c r="M187" s="230"/>
      <c r="N187" s="230"/>
      <c r="O187" s="230"/>
      <c r="P187" s="230"/>
      <c r="Q187" s="230"/>
      <c r="R187" s="230"/>
      <c r="S187" s="230"/>
      <c r="T187" s="230"/>
      <c r="U187" s="230"/>
      <c r="V187" s="230"/>
      <c r="W187" s="230"/>
      <c r="X187" s="230"/>
      <c r="Y187" s="230"/>
    </row>
    <row r="188" spans="1:25" x14ac:dyDescent="0.25">
      <c r="A188" s="230"/>
      <c r="B188" s="230"/>
      <c r="C188" s="230"/>
      <c r="D188" s="230"/>
      <c r="E188" s="230"/>
      <c r="F188" s="230"/>
      <c r="G188" s="230"/>
      <c r="H188" s="230"/>
      <c r="I188" s="230"/>
      <c r="J188" s="230"/>
      <c r="K188" s="230"/>
      <c r="L188" s="230"/>
      <c r="M188" s="230"/>
      <c r="N188" s="230"/>
      <c r="O188" s="230"/>
      <c r="P188" s="230"/>
      <c r="Q188" s="230"/>
      <c r="R188" s="230"/>
      <c r="S188" s="230"/>
      <c r="T188" s="230"/>
      <c r="U188" s="230"/>
      <c r="V188" s="230"/>
      <c r="W188" s="230"/>
      <c r="X188" s="230"/>
      <c r="Y188" s="230"/>
    </row>
    <row r="189" spans="1:25" x14ac:dyDescent="0.25">
      <c r="A189" s="230"/>
      <c r="B189" s="230"/>
      <c r="C189" s="230"/>
      <c r="D189" s="230"/>
      <c r="E189" s="230"/>
      <c r="F189" s="230"/>
      <c r="G189" s="230"/>
      <c r="H189" s="230"/>
      <c r="I189" s="230"/>
      <c r="J189" s="230"/>
      <c r="K189" s="230"/>
      <c r="L189" s="230"/>
      <c r="M189" s="230"/>
      <c r="N189" s="230"/>
      <c r="O189" s="230"/>
      <c r="P189" s="230"/>
      <c r="Q189" s="230"/>
      <c r="R189" s="230"/>
      <c r="S189" s="230"/>
      <c r="T189" s="230"/>
      <c r="U189" s="230"/>
      <c r="V189" s="230"/>
      <c r="W189" s="230"/>
      <c r="X189" s="230"/>
      <c r="Y189" s="230"/>
    </row>
    <row r="190" spans="1:25" x14ac:dyDescent="0.25">
      <c r="A190" s="230"/>
      <c r="B190" s="230"/>
      <c r="C190" s="230"/>
      <c r="D190" s="230"/>
      <c r="E190" s="230"/>
      <c r="F190" s="230"/>
      <c r="G190" s="230"/>
      <c r="H190" s="230"/>
      <c r="I190" s="230"/>
      <c r="J190" s="230"/>
      <c r="K190" s="230"/>
      <c r="L190" s="230"/>
      <c r="M190" s="230"/>
      <c r="N190" s="230"/>
      <c r="O190" s="230"/>
      <c r="P190" s="230"/>
      <c r="Q190" s="230"/>
      <c r="R190" s="230"/>
      <c r="S190" s="230"/>
      <c r="T190" s="230"/>
      <c r="U190" s="230"/>
      <c r="V190" s="230"/>
      <c r="W190" s="230"/>
      <c r="X190" s="230"/>
      <c r="Y190" s="230"/>
    </row>
    <row r="191" spans="1:25" x14ac:dyDescent="0.25">
      <c r="A191" s="230"/>
      <c r="B191" s="230"/>
      <c r="C191" s="230"/>
      <c r="D191" s="230"/>
      <c r="E191" s="230"/>
      <c r="F191" s="230"/>
      <c r="G191" s="230"/>
      <c r="H191" s="230"/>
      <c r="I191" s="230"/>
      <c r="J191" s="230"/>
      <c r="K191" s="230"/>
      <c r="L191" s="230"/>
      <c r="M191" s="230"/>
      <c r="N191" s="230"/>
      <c r="O191" s="230"/>
      <c r="P191" s="230"/>
      <c r="Q191" s="230"/>
      <c r="R191" s="230"/>
      <c r="S191" s="230"/>
      <c r="T191" s="230"/>
      <c r="U191" s="230"/>
      <c r="V191" s="230"/>
      <c r="W191" s="230"/>
      <c r="X191" s="230"/>
      <c r="Y191" s="230"/>
    </row>
    <row r="192" spans="1:25" x14ac:dyDescent="0.25">
      <c r="A192" s="230"/>
      <c r="B192" s="230"/>
      <c r="C192" s="230"/>
      <c r="D192" s="230"/>
      <c r="E192" s="230"/>
      <c r="F192" s="230"/>
      <c r="G192" s="230"/>
      <c r="H192" s="230"/>
      <c r="I192" s="230"/>
      <c r="J192" s="230"/>
      <c r="K192" s="230"/>
      <c r="L192" s="230"/>
      <c r="M192" s="230"/>
      <c r="N192" s="230"/>
      <c r="O192" s="230"/>
      <c r="P192" s="230"/>
      <c r="Q192" s="230"/>
      <c r="R192" s="230"/>
      <c r="S192" s="230"/>
      <c r="T192" s="230"/>
      <c r="U192" s="230"/>
      <c r="V192" s="230"/>
      <c r="W192" s="230"/>
      <c r="X192" s="230"/>
      <c r="Y192" s="230"/>
    </row>
    <row r="193" spans="1:25" x14ac:dyDescent="0.25">
      <c r="A193" s="230"/>
      <c r="B193" s="230"/>
      <c r="C193" s="230"/>
      <c r="D193" s="230"/>
      <c r="E193" s="230"/>
      <c r="F193" s="230"/>
      <c r="G193" s="230"/>
      <c r="H193" s="230"/>
      <c r="I193" s="230"/>
      <c r="J193" s="230"/>
      <c r="K193" s="230"/>
      <c r="L193" s="230"/>
      <c r="M193" s="230"/>
      <c r="N193" s="230"/>
      <c r="O193" s="230"/>
      <c r="P193" s="230"/>
      <c r="Q193" s="230"/>
      <c r="R193" s="230"/>
      <c r="S193" s="230"/>
      <c r="T193" s="230"/>
      <c r="U193" s="230"/>
      <c r="V193" s="230"/>
      <c r="W193" s="230"/>
      <c r="X193" s="230"/>
      <c r="Y193" s="230"/>
    </row>
    <row r="194" spans="1:25" x14ac:dyDescent="0.25">
      <c r="A194" s="230"/>
      <c r="B194" s="230"/>
      <c r="C194" s="230"/>
      <c r="D194" s="230"/>
      <c r="E194" s="230"/>
      <c r="F194" s="230"/>
      <c r="G194" s="230"/>
      <c r="H194" s="230"/>
      <c r="I194" s="230"/>
      <c r="J194" s="230"/>
      <c r="K194" s="230"/>
      <c r="L194" s="230"/>
      <c r="M194" s="230"/>
      <c r="N194" s="230"/>
      <c r="O194" s="230"/>
      <c r="P194" s="230"/>
      <c r="Q194" s="230"/>
      <c r="R194" s="230"/>
      <c r="S194" s="230"/>
      <c r="T194" s="230"/>
      <c r="U194" s="230"/>
      <c r="V194" s="230"/>
      <c r="W194" s="230"/>
      <c r="X194" s="230"/>
      <c r="Y194" s="230"/>
    </row>
    <row r="195" spans="1:25" x14ac:dyDescent="0.25">
      <c r="A195" s="230"/>
      <c r="B195" s="230"/>
      <c r="C195" s="230"/>
      <c r="D195" s="230"/>
      <c r="E195" s="230"/>
      <c r="F195" s="230"/>
      <c r="G195" s="230"/>
      <c r="H195" s="230"/>
      <c r="I195" s="230"/>
      <c r="J195" s="230"/>
      <c r="K195" s="230"/>
      <c r="L195" s="230"/>
      <c r="M195" s="230"/>
      <c r="N195" s="230"/>
      <c r="O195" s="230"/>
      <c r="P195" s="230"/>
      <c r="Q195" s="230"/>
      <c r="R195" s="230"/>
      <c r="S195" s="230"/>
      <c r="T195" s="230"/>
      <c r="U195" s="230"/>
      <c r="V195" s="230"/>
      <c r="W195" s="230"/>
      <c r="X195" s="230"/>
      <c r="Y195" s="230"/>
    </row>
    <row r="196" spans="1:25" x14ac:dyDescent="0.25">
      <c r="A196" s="230"/>
      <c r="B196" s="230"/>
      <c r="C196" s="230"/>
      <c r="D196" s="230"/>
      <c r="E196" s="230"/>
      <c r="F196" s="230"/>
      <c r="G196" s="230"/>
      <c r="H196" s="230"/>
      <c r="I196" s="230"/>
      <c r="J196" s="230"/>
      <c r="K196" s="230"/>
      <c r="L196" s="230"/>
      <c r="M196" s="230"/>
      <c r="N196" s="230"/>
      <c r="O196" s="230"/>
      <c r="P196" s="230"/>
      <c r="Q196" s="230"/>
      <c r="R196" s="230"/>
      <c r="S196" s="230"/>
      <c r="T196" s="230"/>
      <c r="U196" s="230"/>
      <c r="V196" s="230"/>
      <c r="W196" s="230"/>
      <c r="X196" s="230"/>
      <c r="Y196" s="230"/>
    </row>
    <row r="197" spans="1:25" x14ac:dyDescent="0.25">
      <c r="A197" s="230"/>
      <c r="B197" s="230"/>
      <c r="C197" s="230"/>
      <c r="D197" s="230"/>
      <c r="E197" s="230"/>
      <c r="F197" s="230"/>
      <c r="G197" s="230"/>
      <c r="H197" s="230"/>
      <c r="I197" s="230"/>
      <c r="J197" s="230"/>
      <c r="K197" s="230"/>
      <c r="L197" s="230"/>
      <c r="M197" s="230"/>
      <c r="N197" s="230"/>
      <c r="O197" s="230"/>
      <c r="P197" s="230"/>
      <c r="Q197" s="230"/>
      <c r="R197" s="230"/>
      <c r="S197" s="230"/>
      <c r="T197" s="230"/>
      <c r="U197" s="230"/>
      <c r="V197" s="230"/>
      <c r="W197" s="230"/>
      <c r="X197" s="230"/>
      <c r="Y197" s="230"/>
    </row>
    <row r="198" spans="1:25" x14ac:dyDescent="0.25">
      <c r="A198" s="230"/>
      <c r="B198" s="230"/>
      <c r="C198" s="230"/>
      <c r="D198" s="230"/>
      <c r="E198" s="230"/>
      <c r="F198" s="230"/>
      <c r="G198" s="230"/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0"/>
      <c r="U198" s="230"/>
      <c r="V198" s="230"/>
      <c r="W198" s="230"/>
      <c r="X198" s="230"/>
      <c r="Y198" s="230"/>
    </row>
    <row r="199" spans="1:25" x14ac:dyDescent="0.25">
      <c r="A199" s="230"/>
      <c r="B199" s="230"/>
      <c r="C199" s="230"/>
      <c r="D199" s="230"/>
      <c r="E199" s="230"/>
      <c r="F199" s="230"/>
      <c r="G199" s="230"/>
      <c r="H199" s="230"/>
      <c r="I199" s="230"/>
      <c r="J199" s="230"/>
      <c r="K199" s="230"/>
      <c r="L199" s="230"/>
      <c r="M199" s="230"/>
      <c r="N199" s="230"/>
      <c r="O199" s="230"/>
      <c r="P199" s="230"/>
      <c r="Q199" s="230"/>
      <c r="R199" s="230"/>
      <c r="S199" s="230"/>
      <c r="T199" s="230"/>
      <c r="U199" s="230"/>
      <c r="V199" s="230"/>
      <c r="W199" s="230"/>
      <c r="X199" s="230"/>
      <c r="Y199" s="230"/>
    </row>
    <row r="200" spans="1:25" x14ac:dyDescent="0.25">
      <c r="A200" s="230"/>
      <c r="B200" s="230"/>
      <c r="C200" s="230"/>
      <c r="D200" s="230"/>
      <c r="E200" s="230"/>
      <c r="F200" s="230"/>
      <c r="G200" s="230"/>
      <c r="H200" s="230"/>
      <c r="I200" s="230"/>
      <c r="J200" s="230"/>
      <c r="K200" s="230"/>
      <c r="L200" s="230"/>
      <c r="M200" s="230"/>
      <c r="N200" s="230"/>
      <c r="O200" s="230"/>
      <c r="P200" s="230"/>
      <c r="Q200" s="230"/>
      <c r="R200" s="230"/>
      <c r="S200" s="230"/>
      <c r="T200" s="230"/>
      <c r="U200" s="230"/>
      <c r="V200" s="230"/>
      <c r="W200" s="230"/>
      <c r="X200" s="230"/>
      <c r="Y200" s="230"/>
    </row>
    <row r="201" spans="1:25" x14ac:dyDescent="0.25">
      <c r="A201" s="230"/>
      <c r="B201" s="230"/>
      <c r="C201" s="230"/>
      <c r="D201" s="230"/>
      <c r="E201" s="230"/>
      <c r="F201" s="230"/>
      <c r="G201" s="230"/>
      <c r="H201" s="230"/>
      <c r="I201" s="230"/>
      <c r="J201" s="230"/>
      <c r="K201" s="230"/>
      <c r="L201" s="230"/>
      <c r="M201" s="230"/>
      <c r="N201" s="230"/>
      <c r="O201" s="230"/>
      <c r="P201" s="230"/>
      <c r="Q201" s="230"/>
      <c r="R201" s="230"/>
      <c r="S201" s="230"/>
      <c r="T201" s="230"/>
      <c r="U201" s="230"/>
      <c r="V201" s="230"/>
      <c r="W201" s="230"/>
      <c r="X201" s="230"/>
      <c r="Y201" s="230"/>
    </row>
    <row r="202" spans="1:25" x14ac:dyDescent="0.25">
      <c r="A202" s="230"/>
      <c r="B202" s="230"/>
      <c r="C202" s="230"/>
      <c r="D202" s="230"/>
      <c r="E202" s="230"/>
      <c r="F202" s="230"/>
      <c r="G202" s="230"/>
      <c r="H202" s="230"/>
      <c r="I202" s="230"/>
      <c r="J202" s="230"/>
      <c r="K202" s="230"/>
      <c r="L202" s="230"/>
      <c r="M202" s="230"/>
      <c r="N202" s="230"/>
      <c r="O202" s="230"/>
      <c r="P202" s="230"/>
      <c r="Q202" s="230"/>
      <c r="R202" s="230"/>
      <c r="S202" s="230"/>
      <c r="T202" s="230"/>
      <c r="U202" s="230"/>
      <c r="V202" s="230"/>
      <c r="W202" s="230"/>
      <c r="X202" s="230"/>
      <c r="Y202" s="230"/>
    </row>
    <row r="203" spans="1:25" x14ac:dyDescent="0.25">
      <c r="A203" s="230"/>
      <c r="B203" s="230"/>
      <c r="C203" s="230"/>
      <c r="D203" s="230"/>
      <c r="E203" s="230"/>
      <c r="F203" s="230"/>
      <c r="G203" s="230"/>
      <c r="H203" s="230"/>
      <c r="I203" s="230"/>
      <c r="J203" s="230"/>
      <c r="K203" s="230"/>
      <c r="L203" s="230"/>
      <c r="M203" s="230"/>
      <c r="N203" s="230"/>
      <c r="O203" s="230"/>
      <c r="P203" s="230"/>
      <c r="Q203" s="230"/>
      <c r="R203" s="230"/>
      <c r="S203" s="230"/>
      <c r="T203" s="230"/>
      <c r="U203" s="230"/>
      <c r="V203" s="230"/>
      <c r="W203" s="230"/>
      <c r="X203" s="230"/>
      <c r="Y203" s="230"/>
    </row>
    <row r="204" spans="1:25" x14ac:dyDescent="0.25">
      <c r="A204" s="230"/>
      <c r="B204" s="230"/>
      <c r="C204" s="230"/>
      <c r="D204" s="230"/>
      <c r="E204" s="230"/>
      <c r="F204" s="230"/>
      <c r="G204" s="230"/>
      <c r="H204" s="230"/>
      <c r="I204" s="230"/>
      <c r="J204" s="230"/>
      <c r="K204" s="230"/>
      <c r="L204" s="230"/>
      <c r="M204" s="230"/>
      <c r="N204" s="230"/>
      <c r="O204" s="230"/>
      <c r="P204" s="230"/>
      <c r="Q204" s="230"/>
      <c r="R204" s="230"/>
      <c r="S204" s="230"/>
      <c r="T204" s="230"/>
      <c r="U204" s="230"/>
      <c r="V204" s="230"/>
      <c r="W204" s="230"/>
      <c r="X204" s="230"/>
      <c r="Y204" s="230"/>
    </row>
    <row r="205" spans="1:25" x14ac:dyDescent="0.25">
      <c r="A205" s="230"/>
      <c r="B205" s="230"/>
      <c r="C205" s="230"/>
      <c r="D205" s="230"/>
      <c r="E205" s="230"/>
      <c r="F205" s="230"/>
      <c r="G205" s="230"/>
      <c r="H205" s="230"/>
      <c r="I205" s="230"/>
      <c r="J205" s="230"/>
      <c r="K205" s="230"/>
      <c r="L205" s="230"/>
      <c r="M205" s="230"/>
      <c r="N205" s="230"/>
      <c r="O205" s="230"/>
      <c r="P205" s="230"/>
      <c r="Q205" s="230"/>
      <c r="R205" s="230"/>
      <c r="S205" s="230"/>
      <c r="T205" s="230"/>
      <c r="U205" s="230"/>
      <c r="V205" s="230"/>
      <c r="W205" s="230"/>
      <c r="X205" s="230"/>
      <c r="Y205" s="230"/>
    </row>
    <row r="206" spans="1:25" x14ac:dyDescent="0.25">
      <c r="A206" s="230"/>
      <c r="B206" s="230"/>
      <c r="C206" s="230"/>
      <c r="D206" s="230"/>
      <c r="E206" s="230"/>
      <c r="F206" s="230"/>
      <c r="G206" s="230"/>
      <c r="H206" s="230"/>
      <c r="I206" s="230"/>
      <c r="J206" s="230"/>
      <c r="K206" s="230"/>
      <c r="L206" s="230"/>
      <c r="M206" s="230"/>
      <c r="N206" s="230"/>
      <c r="O206" s="230"/>
      <c r="P206" s="230"/>
      <c r="Q206" s="230"/>
      <c r="R206" s="230"/>
      <c r="S206" s="230"/>
      <c r="T206" s="230"/>
      <c r="U206" s="230"/>
      <c r="V206" s="230"/>
      <c r="W206" s="230"/>
      <c r="X206" s="230"/>
      <c r="Y206" s="230"/>
    </row>
    <row r="207" spans="1:25" x14ac:dyDescent="0.25">
      <c r="A207" s="230"/>
      <c r="B207" s="230"/>
      <c r="C207" s="230"/>
      <c r="D207" s="230"/>
      <c r="E207" s="230"/>
      <c r="F207" s="230"/>
      <c r="G207" s="230"/>
      <c r="H207" s="230"/>
      <c r="I207" s="230"/>
      <c r="J207" s="230"/>
      <c r="K207" s="230"/>
      <c r="L207" s="230"/>
      <c r="M207" s="230"/>
      <c r="N207" s="230"/>
      <c r="O207" s="230"/>
      <c r="P207" s="230"/>
      <c r="Q207" s="230"/>
      <c r="R207" s="230"/>
      <c r="S207" s="230"/>
      <c r="T207" s="230"/>
      <c r="U207" s="230"/>
      <c r="V207" s="230"/>
      <c r="W207" s="230"/>
      <c r="X207" s="230"/>
      <c r="Y207" s="230"/>
    </row>
    <row r="208" spans="1:25" x14ac:dyDescent="0.25">
      <c r="A208" s="230"/>
      <c r="B208" s="230"/>
      <c r="C208" s="230"/>
      <c r="D208" s="230"/>
      <c r="E208" s="230"/>
      <c r="F208" s="230"/>
      <c r="G208" s="230"/>
      <c r="H208" s="230"/>
      <c r="I208" s="230"/>
      <c r="J208" s="230"/>
      <c r="K208" s="230"/>
      <c r="L208" s="230"/>
      <c r="M208" s="230"/>
      <c r="N208" s="230"/>
      <c r="O208" s="230"/>
      <c r="P208" s="230"/>
      <c r="Q208" s="230"/>
      <c r="R208" s="230"/>
      <c r="S208" s="230"/>
      <c r="T208" s="230"/>
      <c r="U208" s="230"/>
      <c r="V208" s="230"/>
      <c r="W208" s="230"/>
      <c r="X208" s="230"/>
      <c r="Y208" s="230"/>
    </row>
    <row r="209" spans="1:25" x14ac:dyDescent="0.25">
      <c r="A209" s="230"/>
      <c r="B209" s="230"/>
      <c r="C209" s="230"/>
      <c r="D209" s="230"/>
      <c r="E209" s="230"/>
      <c r="F209" s="230"/>
      <c r="G209" s="230"/>
      <c r="H209" s="230"/>
      <c r="I209" s="230"/>
      <c r="J209" s="230"/>
      <c r="K209" s="230"/>
      <c r="L209" s="230"/>
      <c r="M209" s="230"/>
      <c r="N209" s="230"/>
      <c r="O209" s="230"/>
      <c r="P209" s="230"/>
      <c r="Q209" s="230"/>
      <c r="R209" s="230"/>
      <c r="S209" s="230"/>
      <c r="T209" s="230"/>
      <c r="U209" s="230"/>
      <c r="V209" s="230"/>
      <c r="W209" s="230"/>
      <c r="X209" s="230"/>
      <c r="Y209" s="230"/>
    </row>
    <row r="210" spans="1:25" x14ac:dyDescent="0.25">
      <c r="A210" s="230"/>
      <c r="B210" s="230"/>
      <c r="C210" s="230"/>
      <c r="D210" s="230"/>
      <c r="E210" s="230"/>
      <c r="F210" s="230"/>
      <c r="G210" s="230"/>
      <c r="H210" s="230"/>
      <c r="I210" s="230"/>
      <c r="J210" s="230"/>
      <c r="K210" s="230"/>
      <c r="L210" s="230"/>
      <c r="M210" s="230"/>
      <c r="N210" s="230"/>
      <c r="O210" s="230"/>
      <c r="P210" s="230"/>
      <c r="Q210" s="230"/>
      <c r="R210" s="230"/>
      <c r="S210" s="230"/>
      <c r="T210" s="230"/>
      <c r="U210" s="230"/>
      <c r="V210" s="230"/>
      <c r="W210" s="230"/>
      <c r="X210" s="230"/>
      <c r="Y210" s="230"/>
    </row>
    <row r="211" spans="1:25" x14ac:dyDescent="0.25">
      <c r="A211" s="230"/>
      <c r="B211" s="230"/>
      <c r="C211" s="230"/>
      <c r="D211" s="230"/>
      <c r="E211" s="230"/>
      <c r="F211" s="230"/>
      <c r="G211" s="230"/>
      <c r="H211" s="230"/>
      <c r="I211" s="230"/>
      <c r="J211" s="230"/>
      <c r="K211" s="230"/>
      <c r="L211" s="230"/>
      <c r="M211" s="230"/>
      <c r="N211" s="230"/>
      <c r="O211" s="230"/>
      <c r="P211" s="230"/>
      <c r="Q211" s="230"/>
      <c r="R211" s="230"/>
      <c r="S211" s="230"/>
      <c r="T211" s="230"/>
      <c r="U211" s="230"/>
      <c r="V211" s="230"/>
      <c r="W211" s="230"/>
      <c r="X211" s="230"/>
      <c r="Y211" s="230"/>
    </row>
    <row r="212" spans="1:25" x14ac:dyDescent="0.25">
      <c r="A212" s="230"/>
      <c r="B212" s="230"/>
      <c r="C212" s="230"/>
      <c r="D212" s="230"/>
      <c r="E212" s="230"/>
      <c r="F212" s="230"/>
      <c r="G212" s="230"/>
      <c r="H212" s="230"/>
      <c r="I212" s="230"/>
      <c r="J212" s="230"/>
      <c r="K212" s="230"/>
      <c r="L212" s="230"/>
      <c r="M212" s="230"/>
      <c r="N212" s="230"/>
      <c r="O212" s="230"/>
      <c r="P212" s="230"/>
      <c r="Q212" s="230"/>
      <c r="R212" s="230"/>
      <c r="S212" s="230"/>
      <c r="T212" s="230"/>
      <c r="U212" s="230"/>
      <c r="V212" s="230"/>
      <c r="W212" s="230"/>
      <c r="X212" s="230"/>
      <c r="Y212" s="230"/>
    </row>
    <row r="213" spans="1:25" x14ac:dyDescent="0.25">
      <c r="A213" s="230"/>
      <c r="B213" s="230"/>
      <c r="C213" s="230"/>
      <c r="D213" s="230"/>
      <c r="E213" s="230"/>
      <c r="F213" s="230"/>
      <c r="G213" s="230"/>
      <c r="H213" s="230"/>
      <c r="I213" s="230"/>
      <c r="J213" s="230"/>
      <c r="K213" s="230"/>
      <c r="L213" s="230"/>
      <c r="M213" s="230"/>
      <c r="N213" s="230"/>
      <c r="O213" s="230"/>
      <c r="P213" s="230"/>
      <c r="Q213" s="230"/>
      <c r="R213" s="230"/>
      <c r="S213" s="230"/>
      <c r="T213" s="230"/>
      <c r="U213" s="230"/>
      <c r="V213" s="230"/>
      <c r="W213" s="230"/>
      <c r="X213" s="230"/>
      <c r="Y213" s="230"/>
    </row>
    <row r="214" spans="1:25" x14ac:dyDescent="0.25">
      <c r="A214" s="230"/>
      <c r="B214" s="230"/>
      <c r="C214" s="230"/>
      <c r="D214" s="230"/>
      <c r="E214" s="230"/>
      <c r="F214" s="230"/>
      <c r="G214" s="230"/>
      <c r="H214" s="230"/>
      <c r="I214" s="230"/>
      <c r="J214" s="230"/>
      <c r="K214" s="230"/>
      <c r="L214" s="230"/>
      <c r="M214" s="230"/>
      <c r="N214" s="230"/>
      <c r="O214" s="230"/>
      <c r="P214" s="230"/>
      <c r="Q214" s="230"/>
      <c r="R214" s="230"/>
      <c r="S214" s="230"/>
      <c r="T214" s="230"/>
      <c r="U214" s="230"/>
      <c r="V214" s="230"/>
      <c r="W214" s="230"/>
      <c r="X214" s="230"/>
      <c r="Y214" s="230"/>
    </row>
    <row r="215" spans="1:25" x14ac:dyDescent="0.25">
      <c r="A215" s="230"/>
      <c r="B215" s="230"/>
      <c r="C215" s="230"/>
      <c r="D215" s="230"/>
      <c r="E215" s="230"/>
      <c r="F215" s="230"/>
      <c r="G215" s="230"/>
      <c r="H215" s="230"/>
      <c r="I215" s="230"/>
      <c r="J215" s="230"/>
      <c r="K215" s="230"/>
      <c r="L215" s="230"/>
      <c r="M215" s="230"/>
      <c r="N215" s="230"/>
      <c r="O215" s="230"/>
      <c r="P215" s="230"/>
      <c r="Q215" s="230"/>
      <c r="R215" s="230"/>
      <c r="S215" s="230"/>
      <c r="T215" s="230"/>
      <c r="U215" s="230"/>
      <c r="V215" s="230"/>
      <c r="W215" s="230"/>
      <c r="X215" s="230"/>
      <c r="Y215" s="230"/>
    </row>
    <row r="216" spans="1:25" x14ac:dyDescent="0.25">
      <c r="A216" s="230"/>
      <c r="B216" s="230"/>
      <c r="C216" s="230"/>
      <c r="D216" s="230"/>
      <c r="E216" s="230"/>
      <c r="F216" s="230"/>
      <c r="G216" s="230"/>
      <c r="H216" s="230"/>
      <c r="I216" s="230"/>
      <c r="J216" s="230"/>
      <c r="K216" s="230"/>
      <c r="L216" s="230"/>
      <c r="M216" s="230"/>
      <c r="N216" s="230"/>
      <c r="O216" s="230"/>
      <c r="P216" s="230"/>
      <c r="Q216" s="230"/>
      <c r="R216" s="230"/>
      <c r="S216" s="230"/>
      <c r="T216" s="230"/>
      <c r="U216" s="230"/>
      <c r="V216" s="230"/>
      <c r="W216" s="230"/>
      <c r="X216" s="230"/>
      <c r="Y216" s="230"/>
    </row>
    <row r="217" spans="1:25" x14ac:dyDescent="0.25">
      <c r="A217" s="230"/>
      <c r="B217" s="230"/>
      <c r="C217" s="230"/>
      <c r="D217" s="230"/>
      <c r="E217" s="230"/>
      <c r="F217" s="230"/>
      <c r="G217" s="230"/>
      <c r="H217" s="230"/>
      <c r="I217" s="230"/>
      <c r="J217" s="230"/>
      <c r="K217" s="230"/>
      <c r="L217" s="230"/>
      <c r="M217" s="230"/>
      <c r="N217" s="230"/>
      <c r="O217" s="230"/>
      <c r="P217" s="230"/>
      <c r="Q217" s="230"/>
      <c r="R217" s="230"/>
      <c r="S217" s="230"/>
      <c r="T217" s="230"/>
      <c r="U217" s="230"/>
      <c r="V217" s="230"/>
      <c r="W217" s="230"/>
      <c r="X217" s="230"/>
      <c r="Y217" s="230"/>
    </row>
    <row r="218" spans="1:25" x14ac:dyDescent="0.25">
      <c r="A218" s="230"/>
      <c r="B218" s="230"/>
      <c r="C218" s="230"/>
      <c r="D218" s="230"/>
      <c r="E218" s="230"/>
      <c r="F218" s="230"/>
      <c r="G218" s="230"/>
      <c r="H218" s="230"/>
      <c r="I218" s="230"/>
      <c r="J218" s="230"/>
      <c r="K218" s="230"/>
      <c r="L218" s="230"/>
      <c r="M218" s="230"/>
      <c r="N218" s="230"/>
      <c r="O218" s="230"/>
      <c r="P218" s="230"/>
      <c r="Q218" s="230"/>
      <c r="R218" s="230"/>
      <c r="S218" s="230"/>
      <c r="T218" s="230"/>
      <c r="U218" s="230"/>
      <c r="V218" s="230"/>
      <c r="W218" s="230"/>
      <c r="X218" s="230"/>
      <c r="Y218" s="230"/>
    </row>
    <row r="219" spans="1:25" x14ac:dyDescent="0.25">
      <c r="A219" s="230"/>
      <c r="B219" s="230"/>
      <c r="C219" s="230"/>
      <c r="D219" s="230"/>
      <c r="E219" s="230"/>
      <c r="F219" s="230"/>
      <c r="G219" s="230"/>
      <c r="H219" s="230"/>
      <c r="I219" s="230"/>
      <c r="J219" s="230"/>
      <c r="K219" s="230"/>
      <c r="L219" s="230"/>
      <c r="M219" s="230"/>
      <c r="N219" s="230"/>
      <c r="O219" s="230"/>
      <c r="P219" s="230"/>
      <c r="Q219" s="230"/>
      <c r="R219" s="230"/>
      <c r="S219" s="230"/>
      <c r="T219" s="230"/>
      <c r="U219" s="230"/>
      <c r="V219" s="230"/>
      <c r="W219" s="230"/>
      <c r="X219" s="230"/>
      <c r="Y219" s="230"/>
    </row>
    <row r="220" spans="1:25" x14ac:dyDescent="0.25">
      <c r="A220" s="230"/>
      <c r="B220" s="230"/>
      <c r="C220" s="230"/>
      <c r="D220" s="230"/>
      <c r="E220" s="230"/>
      <c r="F220" s="230"/>
      <c r="G220" s="230"/>
      <c r="H220" s="230"/>
      <c r="I220" s="230"/>
      <c r="J220" s="230"/>
      <c r="K220" s="230"/>
      <c r="L220" s="230"/>
      <c r="M220" s="230"/>
      <c r="N220" s="230"/>
      <c r="O220" s="230"/>
      <c r="P220" s="230"/>
      <c r="Q220" s="230"/>
      <c r="R220" s="230"/>
      <c r="S220" s="230"/>
      <c r="T220" s="230"/>
      <c r="U220" s="230"/>
      <c r="V220" s="230"/>
      <c r="W220" s="230"/>
      <c r="X220" s="230"/>
      <c r="Y220" s="230"/>
    </row>
    <row r="221" spans="1:25" x14ac:dyDescent="0.25">
      <c r="A221" s="230"/>
      <c r="B221" s="230"/>
      <c r="C221" s="230"/>
      <c r="D221" s="230"/>
      <c r="E221" s="230"/>
      <c r="F221" s="230"/>
      <c r="G221" s="230"/>
      <c r="H221" s="230"/>
      <c r="I221" s="230"/>
      <c r="J221" s="230"/>
      <c r="K221" s="230"/>
      <c r="L221" s="230"/>
      <c r="M221" s="230"/>
      <c r="N221" s="230"/>
      <c r="O221" s="230"/>
      <c r="P221" s="230"/>
      <c r="Q221" s="230"/>
      <c r="R221" s="230"/>
      <c r="S221" s="230"/>
      <c r="T221" s="230"/>
      <c r="U221" s="230"/>
      <c r="V221" s="230"/>
      <c r="W221" s="230"/>
      <c r="X221" s="230"/>
      <c r="Y221" s="230"/>
    </row>
    <row r="222" spans="1:25" x14ac:dyDescent="0.25">
      <c r="A222" s="230"/>
      <c r="B222" s="230"/>
      <c r="C222" s="230"/>
      <c r="D222" s="230"/>
      <c r="E222" s="230"/>
      <c r="F222" s="230"/>
      <c r="G222" s="230"/>
      <c r="H222" s="230"/>
      <c r="I222" s="230"/>
      <c r="J222" s="230"/>
      <c r="K222" s="230"/>
      <c r="L222" s="230"/>
      <c r="M222" s="230"/>
      <c r="N222" s="230"/>
      <c r="O222" s="230"/>
      <c r="P222" s="230"/>
      <c r="Q222" s="230"/>
      <c r="R222" s="230"/>
      <c r="S222" s="230"/>
      <c r="T222" s="230"/>
      <c r="U222" s="230"/>
      <c r="V222" s="230"/>
      <c r="W222" s="230"/>
      <c r="X222" s="230"/>
      <c r="Y222" s="230"/>
    </row>
    <row r="223" spans="1:25" x14ac:dyDescent="0.25">
      <c r="A223" s="230"/>
      <c r="B223" s="230"/>
      <c r="C223" s="230"/>
      <c r="D223" s="230"/>
      <c r="E223" s="230"/>
      <c r="F223" s="230"/>
      <c r="G223" s="230"/>
      <c r="H223" s="230"/>
      <c r="I223" s="230"/>
      <c r="J223" s="230"/>
      <c r="K223" s="230"/>
      <c r="L223" s="230"/>
      <c r="M223" s="230"/>
      <c r="N223" s="230"/>
      <c r="O223" s="230"/>
      <c r="P223" s="230"/>
      <c r="Q223" s="230"/>
      <c r="R223" s="230"/>
      <c r="S223" s="230"/>
      <c r="T223" s="230"/>
      <c r="U223" s="230"/>
      <c r="V223" s="230"/>
      <c r="W223" s="230"/>
      <c r="X223" s="230"/>
      <c r="Y223" s="230"/>
    </row>
    <row r="224" spans="1:25" x14ac:dyDescent="0.25">
      <c r="A224" s="230"/>
      <c r="B224" s="230"/>
      <c r="C224" s="230"/>
      <c r="D224" s="230"/>
      <c r="E224" s="230"/>
      <c r="F224" s="230"/>
      <c r="G224" s="230"/>
      <c r="H224" s="230"/>
      <c r="I224" s="230"/>
      <c r="J224" s="230"/>
      <c r="K224" s="230"/>
      <c r="L224" s="230"/>
      <c r="M224" s="230"/>
      <c r="N224" s="230"/>
      <c r="O224" s="230"/>
      <c r="P224" s="230"/>
      <c r="Q224" s="230"/>
      <c r="R224" s="230"/>
      <c r="S224" s="230"/>
      <c r="T224" s="230"/>
      <c r="U224" s="230"/>
      <c r="V224" s="230"/>
      <c r="W224" s="230"/>
      <c r="X224" s="230"/>
      <c r="Y224" s="230"/>
    </row>
    <row r="225" spans="1:25" x14ac:dyDescent="0.25">
      <c r="A225" s="230"/>
      <c r="B225" s="230"/>
      <c r="C225" s="230"/>
      <c r="D225" s="230"/>
      <c r="E225" s="230"/>
      <c r="F225" s="230"/>
      <c r="G225" s="230"/>
      <c r="H225" s="230"/>
      <c r="I225" s="230"/>
      <c r="J225" s="230"/>
      <c r="K225" s="230"/>
      <c r="L225" s="230"/>
      <c r="M225" s="230"/>
      <c r="N225" s="230"/>
      <c r="O225" s="230"/>
      <c r="P225" s="230"/>
      <c r="Q225" s="230"/>
      <c r="R225" s="230"/>
      <c r="S225" s="230"/>
      <c r="T225" s="230"/>
      <c r="U225" s="230"/>
      <c r="V225" s="230"/>
      <c r="W225" s="230"/>
      <c r="X225" s="230"/>
      <c r="Y225" s="230"/>
    </row>
    <row r="226" spans="1:25" x14ac:dyDescent="0.25">
      <c r="A226" s="230"/>
      <c r="B226" s="230"/>
      <c r="C226" s="230"/>
      <c r="D226" s="230"/>
      <c r="E226" s="230"/>
      <c r="F226" s="230"/>
      <c r="G226" s="230"/>
      <c r="H226" s="230"/>
      <c r="I226" s="230"/>
      <c r="J226" s="230"/>
      <c r="K226" s="230"/>
      <c r="L226" s="230"/>
      <c r="M226" s="230"/>
      <c r="N226" s="230"/>
      <c r="O226" s="230"/>
      <c r="P226" s="230"/>
      <c r="Q226" s="230"/>
      <c r="R226" s="230"/>
      <c r="S226" s="230"/>
      <c r="T226" s="230"/>
      <c r="U226" s="230"/>
      <c r="V226" s="230"/>
      <c r="W226" s="230"/>
      <c r="X226" s="230"/>
      <c r="Y226" s="230"/>
    </row>
    <row r="227" spans="1:25" x14ac:dyDescent="0.25">
      <c r="A227" s="230"/>
      <c r="B227" s="230"/>
      <c r="C227" s="230"/>
      <c r="D227" s="230"/>
      <c r="E227" s="230"/>
      <c r="F227" s="230"/>
      <c r="G227" s="230"/>
      <c r="H227" s="230"/>
      <c r="I227" s="230"/>
      <c r="J227" s="230"/>
      <c r="K227" s="230"/>
      <c r="L227" s="230"/>
      <c r="M227" s="230"/>
      <c r="N227" s="230"/>
      <c r="O227" s="230"/>
      <c r="P227" s="230"/>
      <c r="Q227" s="230"/>
      <c r="R227" s="230"/>
      <c r="S227" s="230"/>
      <c r="T227" s="230"/>
      <c r="U227" s="230"/>
      <c r="V227" s="230"/>
      <c r="W227" s="230"/>
      <c r="X227" s="230"/>
      <c r="Y227" s="230"/>
    </row>
    <row r="228" spans="1:25" x14ac:dyDescent="0.25">
      <c r="A228" s="230"/>
      <c r="B228" s="230"/>
      <c r="C228" s="230"/>
      <c r="D228" s="230"/>
      <c r="E228" s="230"/>
      <c r="F228" s="230"/>
      <c r="G228" s="230"/>
      <c r="H228" s="230"/>
      <c r="I228" s="230"/>
      <c r="J228" s="230"/>
      <c r="K228" s="230"/>
      <c r="L228" s="230"/>
      <c r="M228" s="230"/>
      <c r="N228" s="230"/>
      <c r="O228" s="230"/>
      <c r="P228" s="230"/>
      <c r="Q228" s="230"/>
      <c r="R228" s="230"/>
      <c r="S228" s="230"/>
      <c r="T228" s="230"/>
      <c r="U228" s="230"/>
      <c r="V228" s="230"/>
      <c r="W228" s="230"/>
      <c r="X228" s="230"/>
      <c r="Y228" s="230"/>
    </row>
    <row r="229" spans="1:25" x14ac:dyDescent="0.25">
      <c r="A229" s="230"/>
      <c r="B229" s="230"/>
      <c r="C229" s="230"/>
      <c r="D229" s="230"/>
      <c r="E229" s="230"/>
      <c r="F229" s="230"/>
      <c r="G229" s="230"/>
      <c r="H229" s="230"/>
      <c r="I229" s="230"/>
      <c r="J229" s="230"/>
      <c r="K229" s="230"/>
      <c r="L229" s="230"/>
      <c r="M229" s="230"/>
      <c r="N229" s="230"/>
      <c r="O229" s="230"/>
      <c r="P229" s="230"/>
      <c r="Q229" s="230"/>
      <c r="R229" s="230"/>
      <c r="S229" s="230"/>
      <c r="T229" s="230"/>
      <c r="U229" s="230"/>
      <c r="V229" s="230"/>
      <c r="W229" s="230"/>
      <c r="X229" s="230"/>
      <c r="Y229" s="230"/>
    </row>
    <row r="230" spans="1:25" x14ac:dyDescent="0.25">
      <c r="A230" s="230"/>
      <c r="B230" s="230"/>
      <c r="C230" s="230"/>
      <c r="D230" s="230"/>
      <c r="E230" s="230"/>
      <c r="F230" s="230"/>
      <c r="G230" s="230"/>
      <c r="H230" s="230"/>
      <c r="I230" s="230"/>
      <c r="J230" s="230"/>
      <c r="K230" s="230"/>
      <c r="L230" s="230"/>
      <c r="M230" s="230"/>
      <c r="N230" s="230"/>
      <c r="O230" s="230"/>
      <c r="P230" s="230"/>
      <c r="Q230" s="230"/>
      <c r="R230" s="230"/>
      <c r="S230" s="230"/>
      <c r="T230" s="230"/>
      <c r="U230" s="230"/>
      <c r="V230" s="230"/>
      <c r="W230" s="230"/>
      <c r="X230" s="230"/>
      <c r="Y230" s="230"/>
    </row>
    <row r="231" spans="1:25" x14ac:dyDescent="0.25">
      <c r="A231" s="230"/>
      <c r="B231" s="230"/>
      <c r="C231" s="230"/>
      <c r="D231" s="230"/>
      <c r="E231" s="230"/>
      <c r="F231" s="230"/>
      <c r="G231" s="230"/>
      <c r="H231" s="230"/>
      <c r="I231" s="230"/>
      <c r="J231" s="230"/>
      <c r="K231" s="230"/>
      <c r="L231" s="230"/>
      <c r="M231" s="230"/>
      <c r="N231" s="230"/>
      <c r="O231" s="230"/>
      <c r="P231" s="230"/>
      <c r="Q231" s="230"/>
      <c r="R231" s="230"/>
      <c r="S231" s="230"/>
      <c r="T231" s="230"/>
      <c r="U231" s="230"/>
      <c r="V231" s="230"/>
      <c r="W231" s="230"/>
      <c r="X231" s="230"/>
      <c r="Y231" s="230"/>
    </row>
    <row r="232" spans="1:25" x14ac:dyDescent="0.25">
      <c r="A232" s="230"/>
      <c r="B232" s="230"/>
      <c r="C232" s="230"/>
      <c r="D232" s="230"/>
      <c r="E232" s="230"/>
      <c r="F232" s="230"/>
      <c r="G232" s="230"/>
      <c r="H232" s="230"/>
      <c r="I232" s="230"/>
      <c r="J232" s="230"/>
      <c r="K232" s="230"/>
      <c r="L232" s="230"/>
      <c r="M232" s="230"/>
      <c r="N232" s="230"/>
      <c r="O232" s="230"/>
      <c r="P232" s="230"/>
      <c r="Q232" s="230"/>
      <c r="R232" s="230"/>
      <c r="S232" s="230"/>
      <c r="T232" s="230"/>
      <c r="U232" s="230"/>
      <c r="V232" s="230"/>
      <c r="W232" s="230"/>
      <c r="X232" s="230"/>
      <c r="Y232" s="230"/>
    </row>
    <row r="233" spans="1:25" x14ac:dyDescent="0.25">
      <c r="A233" s="230"/>
      <c r="B233" s="230"/>
      <c r="C233" s="230"/>
      <c r="D233" s="230"/>
      <c r="E233" s="230"/>
      <c r="F233" s="230"/>
      <c r="G233" s="230"/>
      <c r="H233" s="230"/>
      <c r="I233" s="230"/>
      <c r="J233" s="230"/>
      <c r="K233" s="230"/>
      <c r="L233" s="230"/>
      <c r="M233" s="230"/>
      <c r="N233" s="230"/>
      <c r="O233" s="230"/>
      <c r="P233" s="230"/>
      <c r="Q233" s="230"/>
      <c r="R233" s="230"/>
      <c r="S233" s="230"/>
      <c r="T233" s="230"/>
      <c r="U233" s="230"/>
      <c r="V233" s="230"/>
      <c r="W233" s="230"/>
      <c r="X233" s="230"/>
      <c r="Y233" s="230"/>
    </row>
    <row r="234" spans="1:25" x14ac:dyDescent="0.25">
      <c r="A234" s="230"/>
      <c r="B234" s="230"/>
      <c r="C234" s="230"/>
      <c r="D234" s="230"/>
      <c r="E234" s="230"/>
      <c r="F234" s="230"/>
      <c r="G234" s="230"/>
      <c r="H234" s="230"/>
      <c r="I234" s="230"/>
      <c r="J234" s="230"/>
      <c r="K234" s="230"/>
      <c r="L234" s="230"/>
      <c r="M234" s="230"/>
      <c r="N234" s="230"/>
      <c r="O234" s="230"/>
      <c r="P234" s="230"/>
      <c r="Q234" s="230"/>
      <c r="R234" s="230"/>
      <c r="S234" s="230"/>
      <c r="T234" s="230"/>
      <c r="U234" s="230"/>
      <c r="V234" s="230"/>
      <c r="W234" s="230"/>
      <c r="X234" s="230"/>
      <c r="Y234" s="230"/>
    </row>
    <row r="235" spans="1:25" x14ac:dyDescent="0.25">
      <c r="A235" s="230"/>
      <c r="B235" s="230"/>
      <c r="C235" s="230"/>
      <c r="D235" s="230"/>
      <c r="E235" s="230"/>
      <c r="F235" s="230"/>
      <c r="G235" s="230"/>
      <c r="H235" s="230"/>
      <c r="I235" s="230"/>
      <c r="J235" s="230"/>
      <c r="K235" s="230"/>
      <c r="L235" s="230"/>
      <c r="M235" s="230"/>
      <c r="N235" s="230"/>
      <c r="O235" s="230"/>
      <c r="P235" s="230"/>
      <c r="Q235" s="230"/>
      <c r="R235" s="230"/>
      <c r="S235" s="230"/>
      <c r="T235" s="230"/>
      <c r="U235" s="230"/>
      <c r="V235" s="230"/>
      <c r="W235" s="230"/>
      <c r="X235" s="230"/>
      <c r="Y235" s="230"/>
    </row>
    <row r="236" spans="1:25" x14ac:dyDescent="0.25">
      <c r="A236" s="230"/>
      <c r="B236" s="230"/>
      <c r="C236" s="230"/>
      <c r="D236" s="230"/>
      <c r="E236" s="230"/>
      <c r="F236" s="230"/>
      <c r="G236" s="230"/>
      <c r="H236" s="230"/>
      <c r="I236" s="230"/>
      <c r="J236" s="230"/>
      <c r="K236" s="230"/>
      <c r="L236" s="230"/>
      <c r="M236" s="230"/>
      <c r="N236" s="230"/>
      <c r="O236" s="230"/>
      <c r="P236" s="230"/>
      <c r="Q236" s="230"/>
      <c r="R236" s="230"/>
      <c r="S236" s="230"/>
      <c r="T236" s="230"/>
      <c r="U236" s="230"/>
      <c r="V236" s="230"/>
      <c r="W236" s="230"/>
      <c r="X236" s="230"/>
      <c r="Y236" s="230"/>
    </row>
    <row r="237" spans="1:25" x14ac:dyDescent="0.25">
      <c r="A237" s="230"/>
      <c r="B237" s="230"/>
      <c r="C237" s="230"/>
      <c r="D237" s="230"/>
      <c r="E237" s="230"/>
      <c r="F237" s="230"/>
      <c r="G237" s="230"/>
      <c r="H237" s="230"/>
      <c r="I237" s="230"/>
      <c r="J237" s="230"/>
      <c r="K237" s="230"/>
      <c r="L237" s="230"/>
      <c r="M237" s="230"/>
      <c r="N237" s="230"/>
      <c r="O237" s="230"/>
      <c r="P237" s="230"/>
      <c r="Q237" s="230"/>
      <c r="R237" s="230"/>
      <c r="S237" s="230"/>
      <c r="T237" s="230"/>
      <c r="U237" s="230"/>
      <c r="V237" s="230"/>
      <c r="W237" s="230"/>
      <c r="X237" s="230"/>
      <c r="Y237" s="230"/>
    </row>
    <row r="238" spans="1:25" x14ac:dyDescent="0.25">
      <c r="A238" s="230"/>
      <c r="B238" s="230"/>
      <c r="C238" s="230"/>
      <c r="D238" s="230"/>
      <c r="E238" s="230"/>
      <c r="F238" s="230"/>
      <c r="G238" s="230"/>
      <c r="H238" s="230"/>
      <c r="I238" s="230"/>
      <c r="J238" s="230"/>
      <c r="K238" s="230"/>
      <c r="L238" s="230"/>
      <c r="M238" s="230"/>
      <c r="N238" s="230"/>
      <c r="O238" s="230"/>
      <c r="P238" s="230"/>
      <c r="Q238" s="230"/>
      <c r="R238" s="230"/>
      <c r="S238" s="230"/>
      <c r="T238" s="230"/>
      <c r="U238" s="230"/>
      <c r="V238" s="230"/>
      <c r="W238" s="230"/>
      <c r="X238" s="230"/>
      <c r="Y238" s="230"/>
    </row>
    <row r="239" spans="1:25" x14ac:dyDescent="0.25">
      <c r="A239" s="230"/>
      <c r="B239" s="230"/>
      <c r="C239" s="230"/>
      <c r="D239" s="230"/>
      <c r="E239" s="230"/>
      <c r="F239" s="230"/>
      <c r="G239" s="230"/>
      <c r="H239" s="230"/>
      <c r="I239" s="230"/>
      <c r="J239" s="230"/>
      <c r="K239" s="230"/>
      <c r="L239" s="230"/>
      <c r="M239" s="230"/>
      <c r="N239" s="230"/>
      <c r="O239" s="230"/>
      <c r="P239" s="230"/>
      <c r="Q239" s="230"/>
      <c r="R239" s="230"/>
      <c r="S239" s="230"/>
      <c r="T239" s="230"/>
      <c r="U239" s="230"/>
      <c r="V239" s="230"/>
      <c r="W239" s="230"/>
      <c r="X239" s="230"/>
      <c r="Y239" s="230"/>
    </row>
    <row r="240" spans="1:25" x14ac:dyDescent="0.25">
      <c r="A240" s="230"/>
      <c r="B240" s="230"/>
      <c r="C240" s="230"/>
      <c r="D240" s="230"/>
      <c r="E240" s="230"/>
      <c r="F240" s="230"/>
      <c r="G240" s="230"/>
      <c r="H240" s="230"/>
      <c r="I240" s="230"/>
      <c r="J240" s="230"/>
      <c r="K240" s="230"/>
      <c r="L240" s="230"/>
      <c r="M240" s="230"/>
      <c r="N240" s="230"/>
      <c r="O240" s="230"/>
      <c r="P240" s="230"/>
      <c r="Q240" s="230"/>
      <c r="R240" s="230"/>
      <c r="S240" s="230"/>
      <c r="T240" s="230"/>
      <c r="U240" s="230"/>
      <c r="V240" s="230"/>
      <c r="W240" s="230"/>
      <c r="X240" s="230"/>
      <c r="Y240" s="230"/>
    </row>
    <row r="241" spans="1:25" x14ac:dyDescent="0.25">
      <c r="A241" s="230"/>
      <c r="B241" s="230"/>
      <c r="C241" s="230"/>
      <c r="D241" s="230"/>
      <c r="E241" s="230"/>
      <c r="F241" s="230"/>
      <c r="G241" s="230"/>
      <c r="H241" s="230"/>
      <c r="I241" s="230"/>
      <c r="J241" s="230"/>
      <c r="K241" s="230"/>
      <c r="L241" s="230"/>
      <c r="M241" s="230"/>
      <c r="N241" s="230"/>
      <c r="O241" s="230"/>
      <c r="P241" s="230"/>
      <c r="Q241" s="230"/>
      <c r="R241" s="230"/>
      <c r="S241" s="230"/>
      <c r="T241" s="230"/>
      <c r="U241" s="230"/>
      <c r="V241" s="230"/>
      <c r="W241" s="230"/>
      <c r="X241" s="230"/>
      <c r="Y241" s="230"/>
    </row>
    <row r="242" spans="1:25" x14ac:dyDescent="0.25">
      <c r="A242" s="230"/>
      <c r="B242" s="230"/>
      <c r="C242" s="230"/>
      <c r="D242" s="230"/>
      <c r="E242" s="230"/>
      <c r="F242" s="230"/>
      <c r="G242" s="230"/>
      <c r="H242" s="230"/>
      <c r="I242" s="230"/>
      <c r="J242" s="230"/>
      <c r="K242" s="230"/>
      <c r="L242" s="230"/>
      <c r="M242" s="230"/>
      <c r="N242" s="230"/>
      <c r="O242" s="230"/>
      <c r="P242" s="230"/>
      <c r="Q242" s="230"/>
      <c r="R242" s="230"/>
      <c r="S242" s="230"/>
      <c r="T242" s="230"/>
      <c r="U242" s="230"/>
      <c r="V242" s="230"/>
      <c r="W242" s="230"/>
      <c r="X242" s="230"/>
      <c r="Y242" s="230"/>
    </row>
    <row r="243" spans="1:25" x14ac:dyDescent="0.25">
      <c r="A243" s="230"/>
      <c r="B243" s="230"/>
      <c r="C243" s="230"/>
      <c r="D243" s="230"/>
      <c r="E243" s="230"/>
      <c r="F243" s="230"/>
      <c r="G243" s="230"/>
      <c r="H243" s="230"/>
      <c r="I243" s="230"/>
      <c r="J243" s="230"/>
      <c r="K243" s="230"/>
      <c r="L243" s="230"/>
      <c r="M243" s="230"/>
      <c r="N243" s="230"/>
      <c r="O243" s="230"/>
      <c r="P243" s="230"/>
      <c r="Q243" s="230"/>
      <c r="R243" s="230"/>
      <c r="S243" s="230"/>
      <c r="T243" s="230"/>
      <c r="U243" s="230"/>
      <c r="V243" s="230"/>
      <c r="W243" s="230"/>
      <c r="X243" s="230"/>
      <c r="Y243" s="230"/>
    </row>
    <row r="244" spans="1:25" x14ac:dyDescent="0.25">
      <c r="A244" s="230"/>
      <c r="B244" s="230"/>
      <c r="C244" s="230"/>
      <c r="D244" s="230"/>
      <c r="E244" s="230"/>
      <c r="F244" s="230"/>
      <c r="G244" s="230"/>
      <c r="H244" s="230"/>
      <c r="I244" s="230"/>
      <c r="J244" s="230"/>
      <c r="K244" s="230"/>
      <c r="L244" s="230"/>
      <c r="M244" s="230"/>
      <c r="N244" s="230"/>
      <c r="O244" s="230"/>
      <c r="P244" s="230"/>
      <c r="Q244" s="230"/>
      <c r="R244" s="230"/>
      <c r="S244" s="230"/>
      <c r="T244" s="230"/>
      <c r="U244" s="230"/>
      <c r="V244" s="230"/>
      <c r="W244" s="230"/>
      <c r="X244" s="230"/>
      <c r="Y244" s="230"/>
    </row>
    <row r="245" spans="1:25" x14ac:dyDescent="0.25">
      <c r="A245" s="230"/>
      <c r="B245" s="230"/>
      <c r="C245" s="230"/>
      <c r="D245" s="230"/>
      <c r="E245" s="230"/>
      <c r="F245" s="230"/>
      <c r="G245" s="230"/>
      <c r="H245" s="230"/>
      <c r="I245" s="230"/>
      <c r="J245" s="230"/>
      <c r="K245" s="230"/>
      <c r="L245" s="230"/>
      <c r="M245" s="230"/>
      <c r="N245" s="230"/>
      <c r="O245" s="230"/>
      <c r="P245" s="230"/>
      <c r="Q245" s="230"/>
      <c r="R245" s="230"/>
      <c r="S245" s="230"/>
      <c r="T245" s="230"/>
      <c r="U245" s="230"/>
      <c r="V245" s="230"/>
      <c r="W245" s="230"/>
      <c r="X245" s="230"/>
      <c r="Y245" s="230"/>
    </row>
    <row r="246" spans="1:25" x14ac:dyDescent="0.25">
      <c r="A246" s="230"/>
      <c r="B246" s="230"/>
      <c r="C246" s="230"/>
      <c r="D246" s="230"/>
      <c r="E246" s="230"/>
      <c r="F246" s="230"/>
      <c r="G246" s="230"/>
      <c r="H246" s="230"/>
      <c r="I246" s="230"/>
      <c r="J246" s="230"/>
      <c r="K246" s="230"/>
      <c r="L246" s="230"/>
      <c r="M246" s="230"/>
      <c r="N246" s="230"/>
      <c r="O246" s="230"/>
      <c r="P246" s="230"/>
      <c r="Q246" s="230"/>
      <c r="R246" s="230"/>
      <c r="S246" s="230"/>
      <c r="T246" s="230"/>
      <c r="U246" s="230"/>
      <c r="V246" s="230"/>
      <c r="W246" s="230"/>
      <c r="X246" s="230"/>
      <c r="Y246" s="230"/>
    </row>
    <row r="247" spans="1:25" x14ac:dyDescent="0.25">
      <c r="A247" s="230"/>
      <c r="B247" s="230"/>
      <c r="C247" s="230"/>
      <c r="D247" s="230"/>
      <c r="E247" s="230"/>
      <c r="F247" s="230"/>
      <c r="G247" s="230"/>
      <c r="H247" s="230"/>
      <c r="I247" s="230"/>
      <c r="J247" s="230"/>
      <c r="K247" s="230"/>
      <c r="L247" s="230"/>
      <c r="M247" s="230"/>
      <c r="N247" s="230"/>
      <c r="O247" s="230"/>
      <c r="P247" s="230"/>
      <c r="Q247" s="230"/>
      <c r="R247" s="230"/>
      <c r="S247" s="230"/>
      <c r="T247" s="230"/>
      <c r="U247" s="230"/>
      <c r="V247" s="230"/>
      <c r="W247" s="230"/>
      <c r="X247" s="230"/>
      <c r="Y247" s="230"/>
    </row>
    <row r="248" spans="1:25" x14ac:dyDescent="0.25">
      <c r="A248" s="230"/>
      <c r="B248" s="230"/>
      <c r="C248" s="230"/>
      <c r="D248" s="230"/>
      <c r="E248" s="230"/>
      <c r="F248" s="230"/>
      <c r="G248" s="230"/>
      <c r="H248" s="230"/>
      <c r="I248" s="230"/>
      <c r="J248" s="230"/>
      <c r="K248" s="230"/>
      <c r="L248" s="230"/>
      <c r="M248" s="230"/>
      <c r="N248" s="230"/>
      <c r="O248" s="230"/>
      <c r="P248" s="230"/>
      <c r="Q248" s="230"/>
      <c r="R248" s="230"/>
      <c r="S248" s="230"/>
      <c r="T248" s="230"/>
      <c r="U248" s="230"/>
      <c r="V248" s="230"/>
      <c r="W248" s="230"/>
      <c r="X248" s="230"/>
      <c r="Y248" s="230"/>
    </row>
    <row r="249" spans="1:25" x14ac:dyDescent="0.25">
      <c r="A249" s="230"/>
      <c r="B249" s="230"/>
      <c r="C249" s="230"/>
      <c r="D249" s="230"/>
      <c r="E249" s="230"/>
      <c r="F249" s="230"/>
      <c r="G249" s="230"/>
      <c r="H249" s="230"/>
      <c r="I249" s="230"/>
      <c r="J249" s="230"/>
      <c r="K249" s="230"/>
      <c r="L249" s="230"/>
      <c r="M249" s="230"/>
      <c r="N249" s="230"/>
      <c r="O249" s="230"/>
      <c r="P249" s="230"/>
      <c r="Q249" s="230"/>
      <c r="R249" s="230"/>
      <c r="S249" s="230"/>
      <c r="T249" s="230"/>
      <c r="U249" s="230"/>
      <c r="V249" s="230"/>
      <c r="W249" s="230"/>
      <c r="X249" s="230"/>
      <c r="Y249" s="230"/>
    </row>
    <row r="250" spans="1:25" x14ac:dyDescent="0.25">
      <c r="A250" s="230"/>
      <c r="B250" s="230"/>
      <c r="C250" s="230"/>
      <c r="D250" s="230"/>
      <c r="E250" s="230"/>
      <c r="F250" s="230"/>
      <c r="G250" s="230"/>
      <c r="H250" s="230"/>
      <c r="I250" s="230"/>
      <c r="J250" s="230"/>
      <c r="K250" s="230"/>
      <c r="L250" s="230"/>
      <c r="M250" s="230"/>
      <c r="N250" s="230"/>
      <c r="O250" s="230"/>
      <c r="P250" s="230"/>
      <c r="Q250" s="230"/>
      <c r="R250" s="230"/>
      <c r="S250" s="230"/>
      <c r="T250" s="230"/>
      <c r="U250" s="230"/>
      <c r="V250" s="230"/>
      <c r="W250" s="230"/>
      <c r="X250" s="230"/>
      <c r="Y250" s="230"/>
    </row>
    <row r="251" spans="1:25" x14ac:dyDescent="0.25">
      <c r="A251" s="230"/>
      <c r="B251" s="230"/>
      <c r="C251" s="230"/>
      <c r="D251" s="230"/>
      <c r="E251" s="230"/>
      <c r="F251" s="230"/>
      <c r="G251" s="230"/>
      <c r="H251" s="230"/>
      <c r="I251" s="230"/>
      <c r="J251" s="230"/>
      <c r="K251" s="230"/>
      <c r="L251" s="230"/>
      <c r="M251" s="230"/>
      <c r="N251" s="230"/>
      <c r="O251" s="230"/>
      <c r="P251" s="230"/>
      <c r="Q251" s="230"/>
      <c r="R251" s="230"/>
      <c r="S251" s="230"/>
      <c r="T251" s="230"/>
      <c r="U251" s="230"/>
      <c r="V251" s="230"/>
      <c r="W251" s="230"/>
      <c r="X251" s="230"/>
      <c r="Y251" s="230"/>
    </row>
    <row r="252" spans="1:25" x14ac:dyDescent="0.25">
      <c r="A252" s="230"/>
      <c r="B252" s="230"/>
      <c r="C252" s="230"/>
      <c r="D252" s="230"/>
      <c r="E252" s="230"/>
      <c r="F252" s="230"/>
      <c r="G252" s="230"/>
      <c r="H252" s="230"/>
      <c r="I252" s="230"/>
      <c r="J252" s="230"/>
      <c r="K252" s="230"/>
      <c r="L252" s="230"/>
      <c r="M252" s="230"/>
      <c r="N252" s="230"/>
      <c r="O252" s="230"/>
      <c r="P252" s="230"/>
      <c r="Q252" s="230"/>
      <c r="R252" s="230"/>
      <c r="S252" s="230"/>
      <c r="T252" s="230"/>
      <c r="U252" s="230"/>
      <c r="V252" s="230"/>
      <c r="W252" s="230"/>
      <c r="X252" s="230"/>
      <c r="Y252" s="230"/>
    </row>
    <row r="253" spans="1:25" x14ac:dyDescent="0.25">
      <c r="A253" s="230"/>
      <c r="B253" s="230"/>
      <c r="C253" s="230"/>
      <c r="D253" s="230"/>
      <c r="E253" s="230"/>
      <c r="F253" s="230"/>
      <c r="G253" s="230"/>
      <c r="H253" s="230"/>
      <c r="I253" s="230"/>
      <c r="J253" s="230"/>
      <c r="K253" s="230"/>
      <c r="L253" s="230"/>
      <c r="M253" s="230"/>
      <c r="N253" s="230"/>
      <c r="O253" s="230"/>
      <c r="P253" s="230"/>
      <c r="Q253" s="230"/>
      <c r="R253" s="230"/>
      <c r="S253" s="230"/>
      <c r="T253" s="230"/>
      <c r="U253" s="230"/>
      <c r="V253" s="230"/>
      <c r="W253" s="230"/>
      <c r="X253" s="230"/>
      <c r="Y253" s="230"/>
    </row>
    <row r="254" spans="1:25" x14ac:dyDescent="0.25">
      <c r="A254" s="230"/>
      <c r="B254" s="230"/>
      <c r="C254" s="230"/>
      <c r="D254" s="230"/>
      <c r="E254" s="230"/>
      <c r="F254" s="230"/>
      <c r="G254" s="230"/>
      <c r="H254" s="230"/>
      <c r="I254" s="230"/>
      <c r="J254" s="230"/>
      <c r="K254" s="230"/>
      <c r="L254" s="230"/>
      <c r="M254" s="230"/>
      <c r="N254" s="230"/>
      <c r="O254" s="230"/>
      <c r="P254" s="230"/>
      <c r="Q254" s="230"/>
      <c r="R254" s="230"/>
      <c r="S254" s="230"/>
      <c r="T254" s="230"/>
      <c r="U254" s="230"/>
      <c r="V254" s="230"/>
      <c r="W254" s="230"/>
      <c r="X254" s="230"/>
      <c r="Y254" s="230"/>
    </row>
    <row r="255" spans="1:25" x14ac:dyDescent="0.25">
      <c r="A255" s="230"/>
      <c r="B255" s="230"/>
      <c r="C255" s="230"/>
      <c r="D255" s="230"/>
      <c r="E255" s="230"/>
      <c r="F255" s="230"/>
      <c r="G255" s="230"/>
      <c r="H255" s="230"/>
      <c r="I255" s="230"/>
      <c r="J255" s="230"/>
      <c r="K255" s="230"/>
      <c r="L255" s="230"/>
      <c r="M255" s="230"/>
      <c r="N255" s="230"/>
      <c r="O255" s="230"/>
      <c r="P255" s="230"/>
      <c r="Q255" s="230"/>
      <c r="R255" s="230"/>
      <c r="S255" s="230"/>
      <c r="T255" s="230"/>
      <c r="U255" s="230"/>
      <c r="V255" s="230"/>
      <c r="W255" s="230"/>
      <c r="X255" s="230"/>
      <c r="Y255" s="230"/>
    </row>
    <row r="256" spans="1:25" x14ac:dyDescent="0.25">
      <c r="A256" s="230"/>
      <c r="B256" s="230"/>
      <c r="C256" s="230"/>
      <c r="D256" s="230"/>
      <c r="E256" s="230"/>
      <c r="F256" s="230"/>
      <c r="G256" s="230"/>
      <c r="H256" s="230"/>
      <c r="I256" s="230"/>
      <c r="J256" s="230"/>
      <c r="K256" s="230"/>
      <c r="L256" s="230"/>
      <c r="M256" s="230"/>
      <c r="N256" s="230"/>
      <c r="O256" s="230"/>
      <c r="P256" s="230"/>
      <c r="Q256" s="230"/>
      <c r="R256" s="230"/>
      <c r="S256" s="230"/>
      <c r="T256" s="230"/>
      <c r="U256" s="230"/>
      <c r="V256" s="230"/>
      <c r="W256" s="230"/>
      <c r="X256" s="230"/>
      <c r="Y256" s="230"/>
    </row>
    <row r="257" spans="1:25" x14ac:dyDescent="0.25">
      <c r="A257" s="230"/>
      <c r="B257" s="230"/>
      <c r="C257" s="230"/>
      <c r="D257" s="230"/>
      <c r="E257" s="230"/>
      <c r="F257" s="230"/>
      <c r="G257" s="230"/>
      <c r="H257" s="230"/>
      <c r="I257" s="230"/>
      <c r="J257" s="230"/>
      <c r="K257" s="230"/>
      <c r="L257" s="230"/>
      <c r="M257" s="230"/>
      <c r="N257" s="230"/>
      <c r="O257" s="230"/>
      <c r="P257" s="230"/>
      <c r="Q257" s="230"/>
      <c r="R257" s="230"/>
      <c r="S257" s="230"/>
      <c r="T257" s="230"/>
      <c r="U257" s="230"/>
      <c r="V257" s="230"/>
      <c r="W257" s="230"/>
      <c r="X257" s="230"/>
      <c r="Y257" s="230"/>
    </row>
    <row r="258" spans="1:25" x14ac:dyDescent="0.25">
      <c r="A258" s="230"/>
      <c r="B258" s="230"/>
      <c r="C258" s="230"/>
      <c r="D258" s="230"/>
      <c r="E258" s="230"/>
      <c r="F258" s="230"/>
      <c r="G258" s="230"/>
      <c r="H258" s="230"/>
      <c r="I258" s="230"/>
      <c r="J258" s="230"/>
      <c r="K258" s="230"/>
      <c r="L258" s="230"/>
      <c r="M258" s="230"/>
      <c r="N258" s="230"/>
      <c r="O258" s="230"/>
      <c r="P258" s="230"/>
      <c r="Q258" s="230"/>
      <c r="R258" s="230"/>
      <c r="S258" s="230"/>
      <c r="T258" s="230"/>
      <c r="U258" s="230"/>
      <c r="V258" s="230"/>
      <c r="W258" s="230"/>
      <c r="X258" s="230"/>
      <c r="Y258" s="230"/>
    </row>
    <row r="259" spans="1:25" x14ac:dyDescent="0.25">
      <c r="A259" s="230"/>
      <c r="B259" s="230"/>
      <c r="C259" s="230"/>
      <c r="D259" s="230"/>
      <c r="E259" s="230"/>
      <c r="F259" s="230"/>
      <c r="G259" s="230"/>
      <c r="H259" s="230"/>
      <c r="I259" s="230"/>
      <c r="J259" s="230"/>
      <c r="K259" s="230"/>
      <c r="L259" s="230"/>
      <c r="M259" s="230"/>
      <c r="N259" s="230"/>
      <c r="O259" s="230"/>
      <c r="P259" s="230"/>
      <c r="Q259" s="230"/>
      <c r="R259" s="230"/>
      <c r="S259" s="230"/>
      <c r="T259" s="230"/>
      <c r="U259" s="230"/>
      <c r="V259" s="230"/>
      <c r="W259" s="230"/>
      <c r="X259" s="230"/>
      <c r="Y259" s="230"/>
    </row>
    <row r="260" spans="1:25" x14ac:dyDescent="0.25">
      <c r="A260" s="230"/>
      <c r="B260" s="230"/>
      <c r="C260" s="230"/>
      <c r="D260" s="230"/>
      <c r="E260" s="230"/>
      <c r="F260" s="230"/>
      <c r="G260" s="230"/>
      <c r="H260" s="230"/>
      <c r="I260" s="230"/>
      <c r="J260" s="230"/>
      <c r="K260" s="230"/>
      <c r="L260" s="230"/>
      <c r="M260" s="230"/>
      <c r="N260" s="230"/>
      <c r="O260" s="230"/>
      <c r="P260" s="230"/>
      <c r="Q260" s="230"/>
      <c r="R260" s="230"/>
      <c r="S260" s="230"/>
      <c r="T260" s="230"/>
      <c r="U260" s="230"/>
      <c r="V260" s="230"/>
      <c r="W260" s="230"/>
      <c r="X260" s="230"/>
      <c r="Y260" s="230"/>
    </row>
    <row r="261" spans="1:25" x14ac:dyDescent="0.25">
      <c r="A261" s="230"/>
      <c r="B261" s="230"/>
      <c r="C261" s="230"/>
      <c r="D261" s="230"/>
      <c r="E261" s="230"/>
      <c r="F261" s="230"/>
      <c r="G261" s="230"/>
      <c r="H261" s="230"/>
      <c r="I261" s="230"/>
      <c r="J261" s="230"/>
      <c r="K261" s="230"/>
      <c r="L261" s="230"/>
      <c r="M261" s="230"/>
      <c r="N261" s="230"/>
      <c r="O261" s="230"/>
      <c r="P261" s="230"/>
      <c r="Q261" s="230"/>
      <c r="R261" s="230"/>
      <c r="S261" s="230"/>
      <c r="T261" s="230"/>
      <c r="U261" s="230"/>
      <c r="V261" s="230"/>
      <c r="W261" s="230"/>
      <c r="X261" s="230"/>
      <c r="Y261" s="230"/>
    </row>
    <row r="262" spans="1:25" x14ac:dyDescent="0.25">
      <c r="A262" s="230"/>
      <c r="B262" s="230"/>
      <c r="C262" s="230"/>
      <c r="D262" s="230"/>
      <c r="E262" s="230"/>
      <c r="F262" s="230"/>
      <c r="G262" s="230"/>
      <c r="H262" s="230"/>
      <c r="I262" s="230"/>
      <c r="J262" s="230"/>
      <c r="K262" s="230"/>
      <c r="L262" s="230"/>
      <c r="M262" s="230"/>
      <c r="N262" s="230"/>
      <c r="O262" s="230"/>
      <c r="P262" s="230"/>
      <c r="Q262" s="230"/>
      <c r="R262" s="230"/>
      <c r="S262" s="230"/>
      <c r="T262" s="230"/>
      <c r="U262" s="230"/>
      <c r="V262" s="230"/>
      <c r="W262" s="230"/>
      <c r="X262" s="230"/>
      <c r="Y262" s="230"/>
    </row>
    <row r="263" spans="1:25" x14ac:dyDescent="0.25">
      <c r="A263" s="230"/>
      <c r="B263" s="230"/>
      <c r="C263" s="230"/>
      <c r="D263" s="230"/>
      <c r="E263" s="230"/>
      <c r="F263" s="230"/>
      <c r="G263" s="230"/>
      <c r="H263" s="230"/>
      <c r="I263" s="230"/>
      <c r="J263" s="230"/>
      <c r="K263" s="230"/>
      <c r="L263" s="230"/>
      <c r="M263" s="230"/>
      <c r="N263" s="230"/>
      <c r="O263" s="230"/>
      <c r="P263" s="230"/>
      <c r="Q263" s="230"/>
      <c r="R263" s="230"/>
      <c r="S263" s="230"/>
      <c r="T263" s="230"/>
      <c r="U263" s="230"/>
      <c r="V263" s="230"/>
      <c r="W263" s="230"/>
      <c r="X263" s="230"/>
      <c r="Y263" s="230"/>
    </row>
    <row r="264" spans="1:25" x14ac:dyDescent="0.25">
      <c r="A264" s="230"/>
      <c r="B264" s="230"/>
      <c r="C264" s="230"/>
      <c r="D264" s="230"/>
      <c r="E264" s="230"/>
      <c r="F264" s="230"/>
      <c r="G264" s="230"/>
      <c r="H264" s="230"/>
      <c r="I264" s="230"/>
      <c r="J264" s="230"/>
      <c r="K264" s="230"/>
      <c r="L264" s="230"/>
      <c r="M264" s="230"/>
      <c r="N264" s="230"/>
      <c r="O264" s="230"/>
      <c r="P264" s="230"/>
      <c r="Q264" s="230"/>
      <c r="R264" s="230"/>
      <c r="S264" s="230"/>
      <c r="T264" s="230"/>
      <c r="U264" s="230"/>
      <c r="V264" s="230"/>
      <c r="W264" s="230"/>
      <c r="X264" s="230"/>
      <c r="Y264" s="230"/>
    </row>
    <row r="265" spans="1:25" x14ac:dyDescent="0.25">
      <c r="A265" s="230"/>
      <c r="B265" s="230"/>
      <c r="C265" s="230"/>
      <c r="D265" s="230"/>
      <c r="E265" s="230"/>
      <c r="F265" s="230"/>
      <c r="G265" s="230"/>
      <c r="H265" s="230"/>
      <c r="I265" s="230"/>
      <c r="J265" s="230"/>
      <c r="K265" s="230"/>
      <c r="L265" s="230"/>
      <c r="M265" s="230"/>
      <c r="N265" s="230"/>
      <c r="O265" s="230"/>
      <c r="P265" s="230"/>
      <c r="Q265" s="230"/>
      <c r="R265" s="230"/>
      <c r="S265" s="230"/>
      <c r="T265" s="230"/>
      <c r="U265" s="230"/>
      <c r="V265" s="230"/>
      <c r="W265" s="230"/>
      <c r="X265" s="230"/>
      <c r="Y265" s="230"/>
    </row>
    <row r="266" spans="1:25" x14ac:dyDescent="0.25">
      <c r="A266" s="230"/>
      <c r="B266" s="230"/>
      <c r="C266" s="230"/>
      <c r="D266" s="230"/>
      <c r="E266" s="230"/>
      <c r="F266" s="230"/>
      <c r="G266" s="230"/>
      <c r="H266" s="230"/>
      <c r="I266" s="230"/>
      <c r="J266" s="230"/>
      <c r="K266" s="230"/>
      <c r="L266" s="230"/>
      <c r="M266" s="230"/>
      <c r="N266" s="230"/>
      <c r="O266" s="230"/>
      <c r="P266" s="230"/>
      <c r="Q266" s="230"/>
      <c r="R266" s="230"/>
      <c r="S266" s="230"/>
      <c r="T266" s="230"/>
      <c r="U266" s="230"/>
      <c r="V266" s="230"/>
      <c r="W266" s="230"/>
      <c r="X266" s="230"/>
      <c r="Y266" s="230"/>
    </row>
    <row r="267" spans="1:25" x14ac:dyDescent="0.25">
      <c r="A267" s="230"/>
      <c r="B267" s="230"/>
      <c r="C267" s="230"/>
      <c r="D267" s="230"/>
      <c r="E267" s="230"/>
      <c r="F267" s="230"/>
      <c r="G267" s="230"/>
      <c r="H267" s="230"/>
      <c r="I267" s="230"/>
      <c r="J267" s="230"/>
      <c r="K267" s="230"/>
      <c r="L267" s="230"/>
      <c r="M267" s="230"/>
      <c r="N267" s="230"/>
      <c r="O267" s="230"/>
      <c r="P267" s="230"/>
      <c r="Q267" s="230"/>
      <c r="R267" s="230"/>
      <c r="S267" s="230"/>
      <c r="T267" s="230"/>
      <c r="U267" s="230"/>
      <c r="V267" s="230"/>
      <c r="W267" s="230"/>
      <c r="X267" s="230"/>
      <c r="Y267" s="230"/>
    </row>
    <row r="268" spans="1:25" x14ac:dyDescent="0.25">
      <c r="A268" s="230"/>
      <c r="B268" s="230"/>
      <c r="C268" s="230"/>
      <c r="D268" s="230"/>
      <c r="E268" s="230"/>
      <c r="F268" s="230"/>
      <c r="G268" s="230"/>
      <c r="H268" s="230"/>
      <c r="I268" s="230"/>
      <c r="J268" s="230"/>
      <c r="K268" s="230"/>
      <c r="L268" s="230"/>
      <c r="M268" s="230"/>
      <c r="N268" s="230"/>
      <c r="O268" s="230"/>
      <c r="P268" s="230"/>
      <c r="Q268" s="230"/>
      <c r="R268" s="230"/>
      <c r="S268" s="230"/>
      <c r="T268" s="230"/>
      <c r="U268" s="230"/>
      <c r="V268" s="230"/>
      <c r="W268" s="230"/>
      <c r="X268" s="230"/>
      <c r="Y268" s="230"/>
    </row>
    <row r="269" spans="1:25" x14ac:dyDescent="0.25">
      <c r="A269" s="230"/>
      <c r="B269" s="230"/>
      <c r="C269" s="230"/>
      <c r="D269" s="230"/>
      <c r="E269" s="230"/>
      <c r="F269" s="230"/>
      <c r="G269" s="230"/>
      <c r="H269" s="230"/>
      <c r="I269" s="230"/>
      <c r="J269" s="230"/>
      <c r="K269" s="230"/>
      <c r="L269" s="230"/>
      <c r="M269" s="230"/>
      <c r="N269" s="230"/>
      <c r="O269" s="230"/>
      <c r="P269" s="230"/>
      <c r="Q269" s="230"/>
      <c r="R269" s="230"/>
      <c r="S269" s="230"/>
      <c r="T269" s="230"/>
      <c r="U269" s="230"/>
      <c r="V269" s="230"/>
      <c r="W269" s="230"/>
      <c r="X269" s="230"/>
      <c r="Y269" s="230"/>
    </row>
    <row r="270" spans="1:25" x14ac:dyDescent="0.25">
      <c r="A270" s="230"/>
      <c r="B270" s="230"/>
      <c r="C270" s="230"/>
      <c r="D270" s="230"/>
      <c r="E270" s="230"/>
      <c r="F270" s="230"/>
      <c r="G270" s="230"/>
      <c r="H270" s="230"/>
      <c r="I270" s="230"/>
      <c r="J270" s="230"/>
      <c r="K270" s="230"/>
      <c r="L270" s="230"/>
      <c r="M270" s="230"/>
      <c r="N270" s="230"/>
      <c r="O270" s="230"/>
      <c r="P270" s="230"/>
      <c r="Q270" s="230"/>
      <c r="R270" s="230"/>
      <c r="S270" s="230"/>
      <c r="T270" s="230"/>
      <c r="U270" s="230"/>
      <c r="V270" s="230"/>
      <c r="W270" s="230"/>
      <c r="X270" s="230"/>
      <c r="Y270" s="230"/>
    </row>
    <row r="271" spans="1:25" x14ac:dyDescent="0.25">
      <c r="A271" s="230"/>
      <c r="B271" s="230"/>
      <c r="C271" s="230"/>
      <c r="D271" s="230"/>
      <c r="E271" s="230"/>
      <c r="F271" s="230"/>
      <c r="G271" s="230"/>
      <c r="H271" s="230"/>
      <c r="I271" s="230"/>
      <c r="J271" s="230"/>
      <c r="K271" s="230"/>
      <c r="L271" s="230"/>
      <c r="M271" s="230"/>
      <c r="N271" s="230"/>
      <c r="O271" s="230"/>
      <c r="P271" s="230"/>
      <c r="Q271" s="230"/>
      <c r="R271" s="230"/>
      <c r="S271" s="230"/>
      <c r="T271" s="230"/>
      <c r="U271" s="230"/>
      <c r="V271" s="230"/>
      <c r="W271" s="230"/>
      <c r="X271" s="230"/>
      <c r="Y271" s="230"/>
    </row>
    <row r="272" spans="1:25" x14ac:dyDescent="0.25">
      <c r="A272" s="230"/>
      <c r="B272" s="230"/>
      <c r="C272" s="230"/>
      <c r="D272" s="230"/>
      <c r="E272" s="230"/>
      <c r="F272" s="230"/>
      <c r="G272" s="230"/>
      <c r="H272" s="230"/>
      <c r="I272" s="230"/>
      <c r="J272" s="230"/>
      <c r="K272" s="230"/>
      <c r="L272" s="230"/>
      <c r="M272" s="230"/>
      <c r="N272" s="230"/>
      <c r="O272" s="230"/>
      <c r="P272" s="230"/>
      <c r="Q272" s="230"/>
      <c r="R272" s="230"/>
      <c r="S272" s="230"/>
      <c r="T272" s="230"/>
      <c r="U272" s="230"/>
      <c r="V272" s="230"/>
      <c r="W272" s="230"/>
      <c r="X272" s="230"/>
      <c r="Y272" s="230"/>
    </row>
    <row r="273" spans="1:25" x14ac:dyDescent="0.25">
      <c r="A273" s="230"/>
      <c r="B273" s="230"/>
      <c r="C273" s="230"/>
      <c r="D273" s="230"/>
      <c r="E273" s="230"/>
      <c r="F273" s="230"/>
      <c r="G273" s="230"/>
      <c r="H273" s="230"/>
      <c r="I273" s="230"/>
      <c r="J273" s="230"/>
      <c r="K273" s="230"/>
      <c r="L273" s="230"/>
      <c r="M273" s="230"/>
      <c r="N273" s="230"/>
      <c r="O273" s="230"/>
      <c r="P273" s="230"/>
      <c r="Q273" s="230"/>
      <c r="R273" s="230"/>
      <c r="S273" s="230"/>
      <c r="T273" s="230"/>
      <c r="U273" s="230"/>
      <c r="V273" s="230"/>
      <c r="W273" s="230"/>
      <c r="X273" s="230"/>
      <c r="Y273" s="230"/>
    </row>
    <row r="274" spans="1:25" x14ac:dyDescent="0.25">
      <c r="A274" s="230"/>
      <c r="B274" s="230"/>
      <c r="C274" s="230"/>
      <c r="D274" s="230"/>
      <c r="E274" s="230"/>
      <c r="F274" s="230"/>
      <c r="G274" s="230"/>
      <c r="H274" s="230"/>
      <c r="I274" s="230"/>
      <c r="J274" s="230"/>
      <c r="K274" s="230"/>
      <c r="L274" s="230"/>
      <c r="M274" s="230"/>
      <c r="N274" s="230"/>
      <c r="O274" s="230"/>
      <c r="P274" s="230"/>
      <c r="Q274" s="230"/>
      <c r="R274" s="230"/>
      <c r="S274" s="230"/>
      <c r="T274" s="230"/>
      <c r="U274" s="230"/>
      <c r="V274" s="230"/>
      <c r="W274" s="230"/>
      <c r="X274" s="230"/>
      <c r="Y274" s="230"/>
    </row>
    <row r="275" spans="1:25" x14ac:dyDescent="0.25">
      <c r="A275" s="230"/>
      <c r="B275" s="230"/>
      <c r="C275" s="230"/>
      <c r="D275" s="230"/>
      <c r="E275" s="230"/>
      <c r="F275" s="230"/>
      <c r="G275" s="230"/>
      <c r="H275" s="230"/>
      <c r="I275" s="230"/>
      <c r="J275" s="230"/>
      <c r="K275" s="230"/>
      <c r="L275" s="230"/>
      <c r="M275" s="230"/>
      <c r="N275" s="230"/>
      <c r="O275" s="230"/>
      <c r="P275" s="230"/>
      <c r="Q275" s="230"/>
      <c r="R275" s="230"/>
      <c r="S275" s="230"/>
      <c r="T275" s="230"/>
      <c r="U275" s="230"/>
      <c r="V275" s="230"/>
      <c r="W275" s="230"/>
      <c r="X275" s="230"/>
      <c r="Y275" s="230"/>
    </row>
    <row r="276" spans="1:25" x14ac:dyDescent="0.25">
      <c r="A276" s="230"/>
      <c r="B276" s="230"/>
      <c r="C276" s="230"/>
      <c r="D276" s="230"/>
      <c r="E276" s="230"/>
      <c r="F276" s="230"/>
      <c r="G276" s="230"/>
      <c r="H276" s="230"/>
      <c r="I276" s="230"/>
      <c r="J276" s="230"/>
      <c r="K276" s="230"/>
      <c r="L276" s="230"/>
      <c r="M276" s="230"/>
      <c r="N276" s="230"/>
      <c r="O276" s="230"/>
      <c r="P276" s="230"/>
      <c r="Q276" s="230"/>
      <c r="R276" s="230"/>
      <c r="S276" s="230"/>
      <c r="T276" s="230"/>
      <c r="U276" s="230"/>
      <c r="V276" s="230"/>
      <c r="W276" s="230"/>
      <c r="X276" s="230"/>
      <c r="Y276" s="230"/>
    </row>
    <row r="277" spans="1:25" x14ac:dyDescent="0.25">
      <c r="A277" s="230"/>
      <c r="B277" s="230"/>
      <c r="C277" s="230"/>
      <c r="D277" s="230"/>
      <c r="E277" s="230"/>
      <c r="F277" s="230"/>
      <c r="G277" s="230"/>
      <c r="H277" s="230"/>
      <c r="I277" s="230"/>
      <c r="J277" s="230"/>
      <c r="K277" s="230"/>
      <c r="L277" s="230"/>
      <c r="M277" s="230"/>
      <c r="N277" s="230"/>
      <c r="O277" s="230"/>
      <c r="P277" s="230"/>
      <c r="Q277" s="230"/>
      <c r="R277" s="230"/>
      <c r="S277" s="230"/>
      <c r="T277" s="230"/>
      <c r="U277" s="230"/>
      <c r="V277" s="230"/>
      <c r="W277" s="230"/>
      <c r="X277" s="230"/>
      <c r="Y277" s="230"/>
    </row>
    <row r="278" spans="1:25" x14ac:dyDescent="0.25">
      <c r="A278" s="230"/>
      <c r="B278" s="230"/>
      <c r="C278" s="230"/>
      <c r="D278" s="230"/>
      <c r="E278" s="230"/>
      <c r="F278" s="230"/>
      <c r="G278" s="230"/>
      <c r="H278" s="230"/>
      <c r="I278" s="230"/>
      <c r="J278" s="230"/>
      <c r="K278" s="230"/>
      <c r="L278" s="230"/>
      <c r="M278" s="230"/>
      <c r="N278" s="230"/>
      <c r="O278" s="230"/>
      <c r="P278" s="230"/>
      <c r="Q278" s="230"/>
      <c r="R278" s="230"/>
      <c r="S278" s="230"/>
      <c r="T278" s="230"/>
      <c r="U278" s="230"/>
      <c r="V278" s="230"/>
      <c r="W278" s="230"/>
      <c r="X278" s="230"/>
      <c r="Y278" s="230"/>
    </row>
    <row r="279" spans="1:25" x14ac:dyDescent="0.25">
      <c r="A279" s="230"/>
      <c r="B279" s="230"/>
      <c r="C279" s="230"/>
      <c r="D279" s="230"/>
      <c r="E279" s="230"/>
      <c r="F279" s="230"/>
      <c r="G279" s="230"/>
      <c r="H279" s="230"/>
      <c r="I279" s="230"/>
      <c r="J279" s="230"/>
      <c r="K279" s="230"/>
      <c r="L279" s="230"/>
      <c r="M279" s="230"/>
      <c r="N279" s="230"/>
      <c r="O279" s="230"/>
      <c r="P279" s="230"/>
      <c r="Q279" s="230"/>
      <c r="R279" s="230"/>
      <c r="S279" s="230"/>
      <c r="T279" s="230"/>
      <c r="U279" s="230"/>
      <c r="V279" s="230"/>
      <c r="W279" s="230"/>
      <c r="X279" s="230"/>
      <c r="Y279" s="230"/>
    </row>
    <row r="280" spans="1:25" x14ac:dyDescent="0.25">
      <c r="A280" s="230"/>
      <c r="B280" s="230"/>
      <c r="C280" s="230"/>
      <c r="D280" s="230"/>
      <c r="E280" s="230"/>
      <c r="F280" s="230"/>
      <c r="G280" s="230"/>
      <c r="H280" s="230"/>
      <c r="I280" s="230"/>
      <c r="J280" s="230"/>
      <c r="K280" s="230"/>
      <c r="L280" s="230"/>
      <c r="M280" s="230"/>
      <c r="N280" s="230"/>
      <c r="O280" s="230"/>
      <c r="P280" s="230"/>
      <c r="Q280" s="230"/>
      <c r="R280" s="230"/>
      <c r="S280" s="230"/>
      <c r="T280" s="230"/>
      <c r="U280" s="230"/>
      <c r="V280" s="230"/>
      <c r="W280" s="230"/>
      <c r="X280" s="230"/>
      <c r="Y280" s="230"/>
    </row>
    <row r="281" spans="1:25" x14ac:dyDescent="0.25">
      <c r="A281" s="230"/>
      <c r="B281" s="230"/>
      <c r="C281" s="230"/>
      <c r="D281" s="230"/>
      <c r="E281" s="230"/>
      <c r="F281" s="230"/>
      <c r="G281" s="230"/>
      <c r="H281" s="230"/>
      <c r="I281" s="230"/>
      <c r="J281" s="230"/>
      <c r="K281" s="230"/>
      <c r="L281" s="230"/>
      <c r="M281" s="230"/>
      <c r="N281" s="230"/>
      <c r="O281" s="230"/>
      <c r="P281" s="230"/>
      <c r="Q281" s="230"/>
      <c r="R281" s="230"/>
      <c r="S281" s="230"/>
      <c r="T281" s="230"/>
      <c r="U281" s="230"/>
      <c r="V281" s="230"/>
      <c r="W281" s="230"/>
      <c r="X281" s="230"/>
      <c r="Y281" s="230"/>
    </row>
    <row r="282" spans="1:25" x14ac:dyDescent="0.25">
      <c r="A282" s="230"/>
      <c r="B282" s="230"/>
      <c r="C282" s="230"/>
      <c r="D282" s="230"/>
      <c r="E282" s="230"/>
      <c r="F282" s="230"/>
      <c r="G282" s="230"/>
      <c r="H282" s="230"/>
      <c r="I282" s="230"/>
      <c r="J282" s="230"/>
      <c r="K282" s="230"/>
      <c r="L282" s="230"/>
      <c r="M282" s="230"/>
      <c r="N282" s="230"/>
      <c r="O282" s="230"/>
      <c r="P282" s="230"/>
      <c r="Q282" s="230"/>
      <c r="R282" s="230"/>
      <c r="S282" s="230"/>
      <c r="T282" s="230"/>
      <c r="U282" s="230"/>
      <c r="V282" s="230"/>
      <c r="W282" s="230"/>
      <c r="X282" s="230"/>
      <c r="Y282" s="230"/>
    </row>
    <row r="283" spans="1:25" x14ac:dyDescent="0.25">
      <c r="A283" s="230"/>
      <c r="B283" s="230"/>
      <c r="C283" s="230"/>
      <c r="D283" s="230"/>
      <c r="E283" s="230"/>
      <c r="F283" s="230"/>
      <c r="G283" s="230"/>
      <c r="H283" s="230"/>
      <c r="I283" s="230"/>
      <c r="J283" s="230"/>
      <c r="K283" s="230"/>
      <c r="L283" s="230"/>
      <c r="M283" s="230"/>
      <c r="N283" s="230"/>
      <c r="O283" s="230"/>
      <c r="P283" s="230"/>
      <c r="Q283" s="230"/>
      <c r="R283" s="230"/>
      <c r="S283" s="230"/>
      <c r="T283" s="230"/>
      <c r="U283" s="230"/>
      <c r="V283" s="230"/>
      <c r="W283" s="230"/>
      <c r="X283" s="230"/>
      <c r="Y283" s="230"/>
    </row>
    <row r="284" spans="1:25" x14ac:dyDescent="0.25">
      <c r="A284" s="230"/>
      <c r="B284" s="230"/>
      <c r="C284" s="230"/>
      <c r="D284" s="230"/>
      <c r="E284" s="230"/>
      <c r="F284" s="230"/>
      <c r="G284" s="230"/>
      <c r="H284" s="230"/>
      <c r="I284" s="230"/>
      <c r="J284" s="230"/>
      <c r="K284" s="230"/>
      <c r="L284" s="230"/>
      <c r="M284" s="230"/>
      <c r="N284" s="230"/>
      <c r="O284" s="230"/>
      <c r="P284" s="230"/>
      <c r="Q284" s="230"/>
      <c r="R284" s="230"/>
      <c r="S284" s="230"/>
      <c r="T284" s="230"/>
      <c r="U284" s="230"/>
      <c r="V284" s="230"/>
      <c r="W284" s="230"/>
      <c r="X284" s="230"/>
      <c r="Y284" s="230"/>
    </row>
    <row r="285" spans="1:25" x14ac:dyDescent="0.25">
      <c r="A285" s="230"/>
      <c r="B285" s="230"/>
      <c r="C285" s="230"/>
      <c r="D285" s="230"/>
      <c r="E285" s="230"/>
      <c r="F285" s="230"/>
      <c r="G285" s="230"/>
      <c r="H285" s="230"/>
      <c r="I285" s="230"/>
      <c r="J285" s="230"/>
      <c r="K285" s="230"/>
      <c r="L285" s="230"/>
      <c r="M285" s="230"/>
      <c r="N285" s="230"/>
      <c r="O285" s="230"/>
      <c r="P285" s="230"/>
      <c r="Q285" s="230"/>
      <c r="R285" s="230"/>
      <c r="S285" s="230"/>
      <c r="T285" s="230"/>
      <c r="U285" s="230"/>
      <c r="V285" s="230"/>
      <c r="W285" s="230"/>
      <c r="X285" s="230"/>
      <c r="Y285" s="230"/>
    </row>
    <row r="286" spans="1:25" x14ac:dyDescent="0.25">
      <c r="A286" s="230"/>
      <c r="B286" s="230"/>
      <c r="C286" s="230"/>
      <c r="D286" s="230"/>
      <c r="E286" s="230"/>
      <c r="F286" s="230"/>
      <c r="G286" s="230"/>
      <c r="H286" s="230"/>
      <c r="I286" s="230"/>
      <c r="J286" s="230"/>
      <c r="K286" s="230"/>
      <c r="L286" s="230"/>
      <c r="M286" s="230"/>
      <c r="N286" s="230"/>
      <c r="O286" s="230"/>
      <c r="P286" s="230"/>
      <c r="Q286" s="230"/>
      <c r="R286" s="230"/>
      <c r="S286" s="230"/>
      <c r="T286" s="230"/>
      <c r="U286" s="230"/>
      <c r="V286" s="230"/>
      <c r="W286" s="230"/>
      <c r="X286" s="230"/>
      <c r="Y286" s="230"/>
    </row>
    <row r="287" spans="1:25" x14ac:dyDescent="0.25">
      <c r="A287" s="230"/>
      <c r="B287" s="230"/>
      <c r="C287" s="230"/>
      <c r="D287" s="230"/>
      <c r="E287" s="230"/>
      <c r="F287" s="230"/>
      <c r="G287" s="230"/>
      <c r="H287" s="230"/>
      <c r="I287" s="230"/>
      <c r="J287" s="230"/>
      <c r="K287" s="230"/>
      <c r="L287" s="230"/>
      <c r="M287" s="230"/>
      <c r="N287" s="230"/>
      <c r="O287" s="230"/>
      <c r="P287" s="230"/>
      <c r="Q287" s="230"/>
      <c r="R287" s="230"/>
      <c r="S287" s="230"/>
      <c r="T287" s="230"/>
      <c r="U287" s="230"/>
      <c r="V287" s="230"/>
      <c r="W287" s="230"/>
      <c r="X287" s="230"/>
      <c r="Y287" s="230"/>
    </row>
    <row r="288" spans="1:25" x14ac:dyDescent="0.25">
      <c r="A288" s="230"/>
      <c r="B288" s="230"/>
      <c r="C288" s="230"/>
      <c r="D288" s="230"/>
      <c r="E288" s="230"/>
      <c r="F288" s="230"/>
      <c r="G288" s="230"/>
      <c r="H288" s="230"/>
      <c r="I288" s="230"/>
      <c r="J288" s="230"/>
      <c r="K288" s="230"/>
      <c r="L288" s="230"/>
      <c r="M288" s="230"/>
      <c r="N288" s="230"/>
      <c r="O288" s="230"/>
      <c r="P288" s="230"/>
      <c r="Q288" s="230"/>
      <c r="R288" s="230"/>
      <c r="S288" s="230"/>
      <c r="T288" s="230"/>
      <c r="U288" s="230"/>
      <c r="V288" s="230"/>
      <c r="W288" s="230"/>
      <c r="X288" s="230"/>
      <c r="Y288" s="230"/>
    </row>
    <row r="289" spans="1:25" x14ac:dyDescent="0.25">
      <c r="A289" s="230"/>
      <c r="B289" s="230"/>
      <c r="C289" s="230"/>
      <c r="D289" s="230"/>
      <c r="E289" s="230"/>
      <c r="F289" s="230"/>
      <c r="G289" s="230"/>
      <c r="H289" s="230"/>
      <c r="I289" s="230"/>
      <c r="J289" s="230"/>
      <c r="K289" s="230"/>
      <c r="L289" s="230"/>
      <c r="M289" s="230"/>
      <c r="N289" s="230"/>
      <c r="O289" s="230"/>
      <c r="P289" s="230"/>
      <c r="Q289" s="230"/>
      <c r="R289" s="230"/>
      <c r="S289" s="230"/>
      <c r="T289" s="230"/>
      <c r="U289" s="230"/>
      <c r="V289" s="230"/>
      <c r="W289" s="230"/>
      <c r="X289" s="230"/>
      <c r="Y289" s="230"/>
    </row>
    <row r="290" spans="1:25" x14ac:dyDescent="0.25">
      <c r="A290" s="230"/>
      <c r="B290" s="230"/>
      <c r="C290" s="230"/>
      <c r="D290" s="230"/>
      <c r="E290" s="230"/>
      <c r="F290" s="230"/>
      <c r="G290" s="230"/>
      <c r="H290" s="230"/>
      <c r="I290" s="230"/>
      <c r="J290" s="230"/>
      <c r="K290" s="230"/>
      <c r="L290" s="230"/>
      <c r="M290" s="230"/>
      <c r="N290" s="230"/>
      <c r="O290" s="230"/>
      <c r="P290" s="230"/>
      <c r="Q290" s="230"/>
      <c r="R290" s="230"/>
      <c r="S290" s="230"/>
      <c r="T290" s="230"/>
      <c r="U290" s="230"/>
      <c r="V290" s="230"/>
      <c r="W290" s="230"/>
      <c r="X290" s="230"/>
      <c r="Y290" s="230"/>
    </row>
    <row r="291" spans="1:25" x14ac:dyDescent="0.25">
      <c r="A291" s="230"/>
      <c r="B291" s="230"/>
      <c r="C291" s="230"/>
      <c r="D291" s="230"/>
      <c r="E291" s="230"/>
      <c r="F291" s="230"/>
      <c r="G291" s="230"/>
      <c r="H291" s="230"/>
      <c r="I291" s="230"/>
      <c r="J291" s="230"/>
      <c r="K291" s="230"/>
      <c r="L291" s="230"/>
      <c r="M291" s="230"/>
      <c r="N291" s="230"/>
      <c r="O291" s="230"/>
      <c r="P291" s="230"/>
      <c r="Q291" s="230"/>
      <c r="R291" s="230"/>
      <c r="S291" s="230"/>
      <c r="T291" s="230"/>
      <c r="U291" s="230"/>
      <c r="V291" s="230"/>
      <c r="W291" s="230"/>
      <c r="X291" s="230"/>
      <c r="Y291" s="230"/>
    </row>
    <row r="292" spans="1:25" x14ac:dyDescent="0.25">
      <c r="A292" s="230"/>
      <c r="B292" s="230"/>
      <c r="C292" s="230"/>
      <c r="D292" s="230"/>
      <c r="E292" s="230"/>
      <c r="F292" s="230"/>
      <c r="G292" s="230"/>
      <c r="H292" s="230"/>
      <c r="I292" s="230"/>
      <c r="J292" s="230"/>
      <c r="K292" s="230"/>
      <c r="L292" s="230"/>
      <c r="M292" s="230"/>
      <c r="N292" s="230"/>
      <c r="O292" s="230"/>
      <c r="P292" s="230"/>
      <c r="Q292" s="230"/>
      <c r="R292" s="230"/>
      <c r="S292" s="230"/>
      <c r="T292" s="230"/>
      <c r="U292" s="230"/>
      <c r="V292" s="230"/>
      <c r="W292" s="230"/>
      <c r="X292" s="230"/>
      <c r="Y292" s="230"/>
    </row>
    <row r="293" spans="1:25" x14ac:dyDescent="0.25">
      <c r="A293" s="230"/>
      <c r="B293" s="230"/>
      <c r="C293" s="230"/>
      <c r="D293" s="230"/>
      <c r="E293" s="230"/>
      <c r="F293" s="230"/>
      <c r="G293" s="230"/>
      <c r="H293" s="230"/>
      <c r="I293" s="230"/>
      <c r="J293" s="230"/>
      <c r="K293" s="230"/>
      <c r="L293" s="230"/>
      <c r="M293" s="230"/>
      <c r="N293" s="230"/>
      <c r="O293" s="230"/>
      <c r="P293" s="230"/>
      <c r="Q293" s="230"/>
      <c r="R293" s="230"/>
      <c r="S293" s="230"/>
      <c r="T293" s="230"/>
      <c r="U293" s="230"/>
      <c r="V293" s="230"/>
      <c r="W293" s="230"/>
      <c r="X293" s="230"/>
      <c r="Y293" s="230"/>
    </row>
    <row r="294" spans="1:25" x14ac:dyDescent="0.25">
      <c r="A294" s="230"/>
      <c r="B294" s="230"/>
      <c r="C294" s="230"/>
      <c r="D294" s="230"/>
      <c r="E294" s="230"/>
      <c r="F294" s="230"/>
      <c r="G294" s="230"/>
      <c r="H294" s="230"/>
      <c r="I294" s="230"/>
      <c r="J294" s="230"/>
      <c r="K294" s="230"/>
      <c r="L294" s="230"/>
      <c r="M294" s="230"/>
      <c r="N294" s="230"/>
      <c r="O294" s="230"/>
      <c r="P294" s="230"/>
      <c r="Q294" s="230"/>
      <c r="R294" s="230"/>
      <c r="S294" s="230"/>
      <c r="T294" s="230"/>
      <c r="U294" s="230"/>
      <c r="V294" s="230"/>
      <c r="W294" s="230"/>
      <c r="X294" s="230"/>
      <c r="Y294" s="230"/>
    </row>
    <row r="295" spans="1:25" x14ac:dyDescent="0.25">
      <c r="A295" s="230"/>
      <c r="B295" s="230"/>
      <c r="C295" s="230"/>
      <c r="D295" s="230"/>
      <c r="E295" s="230"/>
      <c r="F295" s="230"/>
      <c r="G295" s="230"/>
      <c r="H295" s="230"/>
      <c r="I295" s="230"/>
      <c r="J295" s="230"/>
      <c r="K295" s="230"/>
      <c r="L295" s="230"/>
      <c r="M295" s="230"/>
      <c r="N295" s="230"/>
      <c r="O295" s="230"/>
      <c r="P295" s="230"/>
      <c r="Q295" s="230"/>
      <c r="R295" s="230"/>
      <c r="S295" s="230"/>
      <c r="T295" s="230"/>
      <c r="U295" s="230"/>
      <c r="V295" s="230"/>
      <c r="W295" s="230"/>
      <c r="X295" s="230"/>
      <c r="Y295" s="230"/>
    </row>
    <row r="296" spans="1:25" x14ac:dyDescent="0.25">
      <c r="A296" s="230"/>
      <c r="B296" s="230"/>
      <c r="C296" s="230"/>
      <c r="D296" s="230"/>
      <c r="E296" s="230"/>
      <c r="F296" s="230"/>
      <c r="G296" s="230"/>
      <c r="H296" s="230"/>
      <c r="I296" s="230"/>
      <c r="J296" s="230"/>
      <c r="K296" s="230"/>
      <c r="L296" s="230"/>
      <c r="M296" s="230"/>
      <c r="N296" s="230"/>
      <c r="O296" s="230"/>
      <c r="P296" s="230"/>
      <c r="Q296" s="230"/>
      <c r="R296" s="230"/>
      <c r="S296" s="230"/>
      <c r="T296" s="230"/>
      <c r="U296" s="230"/>
      <c r="V296" s="230"/>
      <c r="W296" s="230"/>
      <c r="X296" s="230"/>
      <c r="Y296" s="230"/>
    </row>
    <row r="297" spans="1:25" x14ac:dyDescent="0.25">
      <c r="A297" s="230"/>
      <c r="B297" s="230"/>
      <c r="C297" s="230"/>
      <c r="D297" s="230"/>
      <c r="E297" s="230"/>
      <c r="F297" s="230"/>
      <c r="G297" s="230"/>
      <c r="H297" s="230"/>
      <c r="I297" s="230"/>
      <c r="J297" s="230"/>
      <c r="K297" s="230"/>
      <c r="L297" s="230"/>
      <c r="M297" s="230"/>
      <c r="N297" s="230"/>
      <c r="O297" s="230"/>
      <c r="P297" s="230"/>
      <c r="Q297" s="230"/>
      <c r="R297" s="230"/>
      <c r="S297" s="230"/>
      <c r="T297" s="230"/>
      <c r="U297" s="230"/>
      <c r="V297" s="230"/>
      <c r="W297" s="230"/>
      <c r="X297" s="230"/>
      <c r="Y297" s="230"/>
    </row>
    <row r="298" spans="1:25" x14ac:dyDescent="0.25">
      <c r="A298" s="230"/>
      <c r="B298" s="230"/>
      <c r="C298" s="230"/>
      <c r="D298" s="230"/>
      <c r="E298" s="230"/>
      <c r="F298" s="230"/>
      <c r="G298" s="230"/>
      <c r="H298" s="230"/>
      <c r="I298" s="230"/>
      <c r="J298" s="230"/>
      <c r="K298" s="230"/>
      <c r="L298" s="230"/>
      <c r="M298" s="230"/>
      <c r="N298" s="230"/>
      <c r="O298" s="230"/>
      <c r="P298" s="230"/>
      <c r="Q298" s="230"/>
      <c r="R298" s="230"/>
      <c r="S298" s="230"/>
      <c r="T298" s="230"/>
      <c r="U298" s="230"/>
      <c r="V298" s="230"/>
      <c r="W298" s="230"/>
      <c r="X298" s="230"/>
      <c r="Y298" s="230"/>
    </row>
    <row r="299" spans="1:25" x14ac:dyDescent="0.25">
      <c r="A299" s="230"/>
      <c r="B299" s="230"/>
      <c r="C299" s="230"/>
      <c r="D299" s="230"/>
      <c r="E299" s="230"/>
      <c r="F299" s="230"/>
      <c r="G299" s="230"/>
      <c r="H299" s="230"/>
      <c r="I299" s="230"/>
      <c r="J299" s="230"/>
      <c r="K299" s="230"/>
      <c r="L299" s="230"/>
      <c r="M299" s="230"/>
      <c r="N299" s="230"/>
      <c r="O299" s="230"/>
      <c r="P299" s="230"/>
      <c r="Q299" s="230"/>
      <c r="R299" s="230"/>
      <c r="S299" s="230"/>
      <c r="T299" s="230"/>
      <c r="U299" s="230"/>
      <c r="V299" s="230"/>
      <c r="W299" s="230"/>
      <c r="X299" s="230"/>
      <c r="Y299" s="230"/>
    </row>
    <row r="300" spans="1:25" x14ac:dyDescent="0.25">
      <c r="A300" s="230"/>
      <c r="B300" s="230"/>
      <c r="C300" s="230"/>
      <c r="D300" s="230"/>
      <c r="E300" s="230"/>
      <c r="F300" s="230"/>
      <c r="G300" s="230"/>
      <c r="H300" s="230"/>
      <c r="I300" s="230"/>
      <c r="J300" s="230"/>
      <c r="K300" s="230"/>
      <c r="L300" s="230"/>
      <c r="M300" s="230"/>
      <c r="N300" s="230"/>
      <c r="O300" s="230"/>
      <c r="P300" s="230"/>
      <c r="Q300" s="230"/>
      <c r="R300" s="230"/>
      <c r="S300" s="230"/>
      <c r="T300" s="230"/>
      <c r="U300" s="230"/>
      <c r="V300" s="230"/>
      <c r="W300" s="230"/>
      <c r="X300" s="230"/>
      <c r="Y300" s="230"/>
    </row>
    <row r="301" spans="1:25" x14ac:dyDescent="0.25">
      <c r="A301" s="230"/>
      <c r="B301" s="230"/>
      <c r="C301" s="230"/>
      <c r="D301" s="230"/>
      <c r="E301" s="230"/>
      <c r="F301" s="230"/>
      <c r="G301" s="230"/>
      <c r="H301" s="230"/>
      <c r="I301" s="230"/>
      <c r="J301" s="230"/>
      <c r="K301" s="230"/>
      <c r="L301" s="230"/>
      <c r="M301" s="230"/>
      <c r="N301" s="230"/>
      <c r="O301" s="230"/>
      <c r="P301" s="230"/>
      <c r="Q301" s="230"/>
      <c r="R301" s="230"/>
      <c r="S301" s="230"/>
      <c r="T301" s="230"/>
      <c r="U301" s="230"/>
      <c r="V301" s="230"/>
      <c r="W301" s="230"/>
      <c r="X301" s="230"/>
      <c r="Y301" s="230"/>
    </row>
    <row r="302" spans="1:25" x14ac:dyDescent="0.25">
      <c r="A302" s="230"/>
      <c r="B302" s="230"/>
      <c r="C302" s="230"/>
      <c r="D302" s="230"/>
      <c r="E302" s="230"/>
      <c r="F302" s="230"/>
      <c r="G302" s="230"/>
      <c r="H302" s="230"/>
      <c r="I302" s="230"/>
      <c r="J302" s="230"/>
      <c r="K302" s="230"/>
      <c r="L302" s="230"/>
      <c r="M302" s="230"/>
      <c r="N302" s="230"/>
      <c r="O302" s="230"/>
      <c r="P302" s="230"/>
      <c r="Q302" s="230"/>
      <c r="R302" s="230"/>
      <c r="S302" s="230"/>
      <c r="T302" s="230"/>
      <c r="U302" s="230"/>
      <c r="V302" s="230"/>
      <c r="W302" s="230"/>
      <c r="X302" s="230"/>
      <c r="Y302" s="230"/>
    </row>
  </sheetData>
  <sheetProtection password="CB27" sheet="1" objects="1" scenarios="1" formatCells="0"/>
  <mergeCells count="28">
    <mergeCell ref="A39:D39"/>
    <mergeCell ref="A31:D31"/>
    <mergeCell ref="A38:D38"/>
    <mergeCell ref="A32:D32"/>
    <mergeCell ref="A33:D33"/>
    <mergeCell ref="A36:D36"/>
    <mergeCell ref="A37:D37"/>
    <mergeCell ref="A35:D35"/>
    <mergeCell ref="A34:D34"/>
    <mergeCell ref="A29:D29"/>
    <mergeCell ref="A14:D14"/>
    <mergeCell ref="A15:D15"/>
    <mergeCell ref="A16:D16"/>
    <mergeCell ref="A30:D30"/>
    <mergeCell ref="A27:F27"/>
    <mergeCell ref="F21:K25"/>
    <mergeCell ref="A21:E21"/>
    <mergeCell ref="A6:D6"/>
    <mergeCell ref="A12:D12"/>
    <mergeCell ref="A4:E4"/>
    <mergeCell ref="A17:E17"/>
    <mergeCell ref="A10:D10"/>
    <mergeCell ref="A11:D11"/>
    <mergeCell ref="A7:D7"/>
    <mergeCell ref="A8:D8"/>
    <mergeCell ref="A9:D9"/>
    <mergeCell ref="A5:D5"/>
    <mergeCell ref="A13:D13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rgb="FFC00000"/>
  </sheetPr>
  <dimension ref="A1:N70"/>
  <sheetViews>
    <sheetView workbookViewId="0">
      <selection activeCell="A70" sqref="A70:F70"/>
    </sheetView>
  </sheetViews>
  <sheetFormatPr defaultRowHeight="15" x14ac:dyDescent="0.25"/>
  <cols>
    <col min="1" max="4" width="9.140625" style="230"/>
    <col min="5" max="7" width="12.7109375" style="230" customWidth="1"/>
    <col min="8" max="11" width="9.140625" style="230"/>
    <col min="12" max="13" width="12.7109375" style="230" customWidth="1"/>
    <col min="14" max="16384" width="9.140625" style="230"/>
  </cols>
  <sheetData>
    <row r="1" spans="1:14" ht="24" thickBot="1" x14ac:dyDescent="0.4">
      <c r="A1" s="48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ht="15.75" thickBot="1" x14ac:dyDescent="0.3"/>
    <row r="3" spans="1:14" ht="15.75" thickBot="1" x14ac:dyDescent="0.3">
      <c r="A3" s="204" t="s">
        <v>257</v>
      </c>
      <c r="B3" s="205"/>
      <c r="C3" s="205">
        <f>'Algemene gegevens'!B10</f>
        <v>2013</v>
      </c>
      <c r="D3" s="205"/>
      <c r="E3" s="206"/>
      <c r="H3" s="204" t="s">
        <v>155</v>
      </c>
      <c r="I3" s="205"/>
      <c r="J3" s="205">
        <f>'Algemene gegevens'!B10</f>
        <v>2013</v>
      </c>
      <c r="K3" s="205"/>
      <c r="L3" s="206"/>
    </row>
    <row r="4" spans="1:14" x14ac:dyDescent="0.25">
      <c r="A4" s="684" t="s">
        <v>145</v>
      </c>
      <c r="B4" s="685"/>
      <c r="C4" s="685"/>
      <c r="D4" s="686"/>
      <c r="E4" s="239"/>
      <c r="H4" s="690"/>
      <c r="I4" s="691"/>
      <c r="J4" s="691"/>
      <c r="K4" s="692"/>
      <c r="L4" s="439"/>
    </row>
    <row r="5" spans="1:14" x14ac:dyDescent="0.25">
      <c r="A5" s="636"/>
      <c r="B5" s="637"/>
      <c r="C5" s="637"/>
      <c r="D5" s="638"/>
      <c r="E5" s="439"/>
      <c r="H5" s="693"/>
      <c r="I5" s="694"/>
      <c r="J5" s="694"/>
      <c r="K5" s="695"/>
      <c r="L5" s="440"/>
    </row>
    <row r="6" spans="1:14" x14ac:dyDescent="0.25">
      <c r="A6" s="636"/>
      <c r="B6" s="637"/>
      <c r="C6" s="637"/>
      <c r="D6" s="638"/>
      <c r="E6" s="439"/>
      <c r="H6" s="693"/>
      <c r="I6" s="694"/>
      <c r="J6" s="694"/>
      <c r="K6" s="695"/>
      <c r="L6" s="440"/>
    </row>
    <row r="7" spans="1:14" x14ac:dyDescent="0.25">
      <c r="A7" s="636"/>
      <c r="B7" s="637"/>
      <c r="C7" s="637"/>
      <c r="D7" s="638"/>
      <c r="E7" s="439"/>
      <c r="H7" s="693"/>
      <c r="I7" s="694"/>
      <c r="J7" s="694"/>
      <c r="K7" s="695"/>
      <c r="L7" s="440"/>
    </row>
    <row r="8" spans="1:14" x14ac:dyDescent="0.25">
      <c r="A8" s="636"/>
      <c r="B8" s="637"/>
      <c r="C8" s="637"/>
      <c r="D8" s="638"/>
      <c r="E8" s="439"/>
      <c r="H8" s="659"/>
      <c r="I8" s="660"/>
      <c r="J8" s="660"/>
      <c r="K8" s="661"/>
      <c r="L8" s="440"/>
    </row>
    <row r="9" spans="1:14" x14ac:dyDescent="0.25">
      <c r="A9" s="636"/>
      <c r="B9" s="637"/>
      <c r="C9" s="637"/>
      <c r="D9" s="638"/>
      <c r="E9" s="440"/>
      <c r="H9" s="659"/>
      <c r="I9" s="660"/>
      <c r="J9" s="660"/>
      <c r="K9" s="661"/>
      <c r="L9" s="440"/>
    </row>
    <row r="10" spans="1:14" x14ac:dyDescent="0.25">
      <c r="A10" s="636"/>
      <c r="B10" s="637"/>
      <c r="C10" s="637"/>
      <c r="D10" s="638"/>
      <c r="E10" s="440"/>
      <c r="H10" s="659"/>
      <c r="I10" s="660"/>
      <c r="J10" s="660"/>
      <c r="K10" s="661"/>
      <c r="L10" s="440"/>
    </row>
    <row r="11" spans="1:14" x14ac:dyDescent="0.25">
      <c r="A11" s="463"/>
      <c r="B11" s="464"/>
      <c r="C11" s="464"/>
      <c r="D11" s="465"/>
      <c r="E11" s="440"/>
      <c r="H11" s="659"/>
      <c r="I11" s="660"/>
      <c r="J11" s="660"/>
      <c r="K11" s="661"/>
      <c r="L11" s="440"/>
    </row>
    <row r="12" spans="1:14" x14ac:dyDescent="0.25">
      <c r="A12" s="463"/>
      <c r="B12" s="464"/>
      <c r="C12" s="464"/>
      <c r="D12" s="465"/>
      <c r="E12" s="440"/>
      <c r="H12" s="649"/>
      <c r="I12" s="650"/>
      <c r="J12" s="650"/>
      <c r="K12" s="651"/>
      <c r="L12" s="440"/>
    </row>
    <row r="13" spans="1:14" x14ac:dyDescent="0.25">
      <c r="A13" s="636"/>
      <c r="B13" s="637"/>
      <c r="C13" s="637"/>
      <c r="D13" s="638"/>
      <c r="E13" s="440"/>
      <c r="H13" s="649"/>
      <c r="I13" s="650"/>
      <c r="J13" s="650"/>
      <c r="K13" s="651"/>
      <c r="L13" s="440"/>
    </row>
    <row r="14" spans="1:14" ht="15.75" thickBot="1" x14ac:dyDescent="0.3">
      <c r="A14" s="636"/>
      <c r="B14" s="637"/>
      <c r="C14" s="637"/>
      <c r="D14" s="638"/>
      <c r="E14" s="440"/>
      <c r="H14" s="639"/>
      <c r="I14" s="640"/>
      <c r="J14" s="640"/>
      <c r="K14" s="641"/>
      <c r="L14" s="459"/>
    </row>
    <row r="15" spans="1:14" ht="15.75" thickBot="1" x14ac:dyDescent="0.3">
      <c r="A15" s="466"/>
      <c r="B15" s="467"/>
      <c r="C15" s="467"/>
      <c r="D15" s="468"/>
      <c r="E15" s="440"/>
      <c r="H15" s="204" t="s">
        <v>67</v>
      </c>
      <c r="I15" s="205"/>
      <c r="J15" s="205"/>
      <c r="K15" s="205"/>
      <c r="L15" s="205"/>
      <c r="M15" s="207">
        <f>SUM(L4:L14)</f>
        <v>0</v>
      </c>
    </row>
    <row r="16" spans="1:14" ht="15.75" thickBot="1" x14ac:dyDescent="0.3">
      <c r="A16" s="654" t="s">
        <v>146</v>
      </c>
      <c r="B16" s="657"/>
      <c r="C16" s="657"/>
      <c r="D16" s="658"/>
      <c r="E16" s="240"/>
    </row>
    <row r="17" spans="1:13" ht="15.75" thickBot="1" x14ac:dyDescent="0.3">
      <c r="A17" s="642"/>
      <c r="B17" s="642"/>
      <c r="C17" s="642"/>
      <c r="D17" s="643"/>
      <c r="E17" s="440"/>
      <c r="H17" s="204" t="s">
        <v>83</v>
      </c>
      <c r="I17" s="205"/>
      <c r="J17" s="533">
        <f>'Algemene gegevens'!B10</f>
        <v>2013</v>
      </c>
      <c r="K17" s="205"/>
      <c r="L17" s="206"/>
    </row>
    <row r="18" spans="1:13" x14ac:dyDescent="0.25">
      <c r="A18" s="649"/>
      <c r="B18" s="650"/>
      <c r="C18" s="650"/>
      <c r="D18" s="651"/>
      <c r="E18" s="440"/>
      <c r="H18" s="684" t="s">
        <v>119</v>
      </c>
      <c r="I18" s="685"/>
      <c r="J18" s="685"/>
      <c r="K18" s="686"/>
      <c r="L18" s="239"/>
    </row>
    <row r="19" spans="1:13" x14ac:dyDescent="0.25">
      <c r="A19" s="460"/>
      <c r="B19" s="461"/>
      <c r="C19" s="461"/>
      <c r="D19" s="462"/>
      <c r="E19" s="440"/>
      <c r="H19" s="696" t="s">
        <v>137</v>
      </c>
      <c r="I19" s="697"/>
      <c r="J19" s="697"/>
      <c r="K19" s="698"/>
      <c r="L19" s="440"/>
    </row>
    <row r="20" spans="1:13" x14ac:dyDescent="0.25">
      <c r="A20" s="649"/>
      <c r="B20" s="650"/>
      <c r="C20" s="650"/>
      <c r="D20" s="651"/>
      <c r="E20" s="440"/>
      <c r="H20" s="699" t="s">
        <v>138</v>
      </c>
      <c r="I20" s="700"/>
      <c r="J20" s="700"/>
      <c r="K20" s="701"/>
      <c r="L20" s="440"/>
    </row>
    <row r="21" spans="1:13" x14ac:dyDescent="0.25">
      <c r="A21" s="654" t="s">
        <v>147</v>
      </c>
      <c r="B21" s="657"/>
      <c r="C21" s="657"/>
      <c r="D21" s="658"/>
      <c r="E21" s="240"/>
      <c r="H21" s="699" t="s">
        <v>139</v>
      </c>
      <c r="I21" s="700"/>
      <c r="J21" s="700"/>
      <c r="K21" s="701"/>
      <c r="L21" s="440"/>
    </row>
    <row r="22" spans="1:13" x14ac:dyDescent="0.25">
      <c r="A22" s="636"/>
      <c r="B22" s="637"/>
      <c r="C22" s="637"/>
      <c r="D22" s="638"/>
      <c r="E22" s="439"/>
      <c r="H22" s="644"/>
      <c r="I22" s="645"/>
      <c r="J22" s="645"/>
      <c r="K22" s="646"/>
      <c r="L22" s="240"/>
    </row>
    <row r="23" spans="1:13" x14ac:dyDescent="0.25">
      <c r="A23" s="636"/>
      <c r="B23" s="637"/>
      <c r="C23" s="637"/>
      <c r="D23" s="638"/>
      <c r="E23" s="439"/>
      <c r="H23" s="654" t="s">
        <v>120</v>
      </c>
      <c r="I23" s="655"/>
      <c r="J23" s="655"/>
      <c r="K23" s="656"/>
      <c r="L23" s="240"/>
    </row>
    <row r="24" spans="1:13" x14ac:dyDescent="0.25">
      <c r="A24" s="636"/>
      <c r="B24" s="637"/>
      <c r="C24" s="637"/>
      <c r="D24" s="638"/>
      <c r="E24" s="439"/>
      <c r="H24" s="649"/>
      <c r="I24" s="650"/>
      <c r="J24" s="650"/>
      <c r="K24" s="651"/>
      <c r="L24" s="440"/>
    </row>
    <row r="25" spans="1:13" x14ac:dyDescent="0.25">
      <c r="A25" s="636"/>
      <c r="B25" s="637"/>
      <c r="C25" s="637"/>
      <c r="D25" s="638"/>
      <c r="E25" s="439"/>
      <c r="H25" s="649"/>
      <c r="I25" s="650"/>
      <c r="J25" s="650"/>
      <c r="K25" s="651"/>
      <c r="L25" s="440"/>
    </row>
    <row r="26" spans="1:13" x14ac:dyDescent="0.25">
      <c r="A26" s="636"/>
      <c r="B26" s="637"/>
      <c r="C26" s="637"/>
      <c r="D26" s="638"/>
      <c r="E26" s="439"/>
      <c r="H26" s="649"/>
      <c r="I26" s="650"/>
      <c r="J26" s="650"/>
      <c r="K26" s="651"/>
      <c r="L26" s="440"/>
    </row>
    <row r="27" spans="1:13" x14ac:dyDescent="0.25">
      <c r="A27" s="636"/>
      <c r="B27" s="637"/>
      <c r="C27" s="637"/>
      <c r="D27" s="638"/>
      <c r="E27" s="439"/>
      <c r="H27" s="649"/>
      <c r="I27" s="650"/>
      <c r="J27" s="650"/>
      <c r="K27" s="651"/>
      <c r="L27" s="440"/>
    </row>
    <row r="28" spans="1:13" ht="15.75" thickBot="1" x14ac:dyDescent="0.3">
      <c r="A28" s="636"/>
      <c r="B28" s="637"/>
      <c r="C28" s="637"/>
      <c r="D28" s="638"/>
      <c r="E28" s="439"/>
      <c r="H28" s="639"/>
      <c r="I28" s="640"/>
      <c r="J28" s="640"/>
      <c r="K28" s="641"/>
      <c r="L28" s="459"/>
    </row>
    <row r="29" spans="1:13" ht="15.75" thickBot="1" x14ac:dyDescent="0.3">
      <c r="A29" s="636"/>
      <c r="B29" s="637"/>
      <c r="C29" s="637"/>
      <c r="D29" s="638"/>
      <c r="E29" s="439"/>
      <c r="H29" s="204" t="s">
        <v>84</v>
      </c>
      <c r="I29" s="205"/>
      <c r="J29" s="205"/>
      <c r="K29" s="205"/>
      <c r="L29" s="205"/>
      <c r="M29" s="207">
        <f>SUM(L18:L28)</f>
        <v>0</v>
      </c>
    </row>
    <row r="30" spans="1:13" ht="15.75" thickBot="1" x14ac:dyDescent="0.3">
      <c r="A30" s="636"/>
      <c r="B30" s="637"/>
      <c r="C30" s="637"/>
      <c r="D30" s="638"/>
      <c r="E30" s="439"/>
    </row>
    <row r="31" spans="1:13" ht="15.75" thickBot="1" x14ac:dyDescent="0.3">
      <c r="A31" s="636"/>
      <c r="B31" s="637"/>
      <c r="C31" s="637"/>
      <c r="D31" s="638"/>
      <c r="E31" s="439"/>
      <c r="H31" s="204" t="s">
        <v>73</v>
      </c>
      <c r="I31" s="205"/>
      <c r="J31" s="205">
        <f>'Algemene gegevens'!B10</f>
        <v>2013</v>
      </c>
      <c r="K31" s="205"/>
      <c r="L31" s="206"/>
    </row>
    <row r="32" spans="1:13" x14ac:dyDescent="0.25">
      <c r="A32" s="636"/>
      <c r="B32" s="637"/>
      <c r="C32" s="637"/>
      <c r="D32" s="638"/>
      <c r="E32" s="439"/>
      <c r="H32" s="672"/>
      <c r="I32" s="673"/>
      <c r="J32" s="673"/>
      <c r="K32" s="674"/>
      <c r="L32" s="439"/>
    </row>
    <row r="33" spans="1:13" x14ac:dyDescent="0.25">
      <c r="A33" s="636"/>
      <c r="B33" s="637"/>
      <c r="C33" s="637"/>
      <c r="D33" s="638"/>
      <c r="E33" s="439"/>
      <c r="H33" s="649"/>
      <c r="I33" s="650"/>
      <c r="J33" s="650"/>
      <c r="K33" s="651"/>
      <c r="L33" s="440"/>
    </row>
    <row r="34" spans="1:13" x14ac:dyDescent="0.25">
      <c r="A34" s="636"/>
      <c r="B34" s="637"/>
      <c r="C34" s="637"/>
      <c r="D34" s="638"/>
      <c r="E34" s="439"/>
      <c r="H34" s="649"/>
      <c r="I34" s="650"/>
      <c r="J34" s="650"/>
      <c r="K34" s="651"/>
      <c r="L34" s="439"/>
    </row>
    <row r="35" spans="1:13" x14ac:dyDescent="0.25">
      <c r="A35" s="636"/>
      <c r="B35" s="637"/>
      <c r="C35" s="637"/>
      <c r="D35" s="638"/>
      <c r="E35" s="439"/>
      <c r="H35" s="649"/>
      <c r="I35" s="650"/>
      <c r="J35" s="650"/>
      <c r="K35" s="651"/>
      <c r="L35" s="440"/>
    </row>
    <row r="36" spans="1:13" x14ac:dyDescent="0.25">
      <c r="A36" s="636"/>
      <c r="B36" s="637"/>
      <c r="C36" s="637"/>
      <c r="D36" s="638"/>
      <c r="E36" s="439"/>
      <c r="H36" s="649"/>
      <c r="I36" s="650"/>
      <c r="J36" s="650"/>
      <c r="K36" s="651"/>
      <c r="L36" s="439"/>
    </row>
    <row r="37" spans="1:13" x14ac:dyDescent="0.25">
      <c r="A37" s="636"/>
      <c r="B37" s="637"/>
      <c r="C37" s="637"/>
      <c r="D37" s="638"/>
      <c r="E37" s="439"/>
      <c r="H37" s="649"/>
      <c r="I37" s="650"/>
      <c r="J37" s="650"/>
      <c r="K37" s="651"/>
      <c r="L37" s="440"/>
    </row>
    <row r="38" spans="1:13" x14ac:dyDescent="0.25">
      <c r="A38" s="636"/>
      <c r="B38" s="637"/>
      <c r="C38" s="637"/>
      <c r="D38" s="638"/>
      <c r="E38" s="439"/>
      <c r="H38" s="649"/>
      <c r="I38" s="650"/>
      <c r="J38" s="650"/>
      <c r="K38" s="651"/>
      <c r="L38" s="439"/>
    </row>
    <row r="39" spans="1:13" ht="15.75" thickBot="1" x14ac:dyDescent="0.3">
      <c r="A39" s="636"/>
      <c r="B39" s="637"/>
      <c r="C39" s="637"/>
      <c r="D39" s="638"/>
      <c r="E39" s="439"/>
      <c r="H39" s="639"/>
      <c r="I39" s="640"/>
      <c r="J39" s="640"/>
      <c r="K39" s="641"/>
      <c r="L39" s="459"/>
    </row>
    <row r="40" spans="1:13" ht="15.75" thickBot="1" x14ac:dyDescent="0.3">
      <c r="A40" s="687"/>
      <c r="B40" s="688"/>
      <c r="C40" s="688"/>
      <c r="D40" s="689"/>
      <c r="E40" s="440"/>
      <c r="H40" s="204" t="s">
        <v>74</v>
      </c>
      <c r="I40" s="205"/>
      <c r="J40" s="205"/>
      <c r="K40" s="205"/>
      <c r="L40" s="205"/>
      <c r="M40" s="207">
        <f>SUM(L32:L39)</f>
        <v>0</v>
      </c>
    </row>
    <row r="41" spans="1:13" ht="15.75" thickBot="1" x14ac:dyDescent="0.3">
      <c r="A41" s="204" t="s">
        <v>148</v>
      </c>
      <c r="B41" s="205"/>
      <c r="C41" s="205"/>
      <c r="D41" s="205"/>
      <c r="E41" s="205"/>
      <c r="F41" s="207">
        <f>SUM(E4:E40)</f>
        <v>0</v>
      </c>
    </row>
    <row r="42" spans="1:13" ht="15.75" thickBot="1" x14ac:dyDescent="0.3">
      <c r="H42" s="577" t="s">
        <v>8</v>
      </c>
      <c r="I42" s="578"/>
      <c r="J42" s="578">
        <f>'Algemene gegevens'!B10</f>
        <v>2013</v>
      </c>
      <c r="K42" s="578"/>
      <c r="L42" s="206"/>
    </row>
    <row r="43" spans="1:13" ht="15.75" thickBot="1" x14ac:dyDescent="0.3">
      <c r="A43" s="204" t="s">
        <v>4</v>
      </c>
      <c r="B43" s="202"/>
      <c r="C43" s="202">
        <f>'Algemene gegevens'!B10</f>
        <v>2013</v>
      </c>
      <c r="D43" s="202"/>
      <c r="E43" s="203"/>
      <c r="H43" s="652" t="s">
        <v>81</v>
      </c>
      <c r="I43" s="653"/>
      <c r="J43" s="653"/>
      <c r="K43" s="653"/>
      <c r="L43" s="439"/>
    </row>
    <row r="44" spans="1:13" x14ac:dyDescent="0.25">
      <c r="A44" s="654" t="s">
        <v>150</v>
      </c>
      <c r="B44" s="655"/>
      <c r="C44" s="655"/>
      <c r="D44" s="656"/>
      <c r="E44" s="575"/>
      <c r="H44" s="665" t="s">
        <v>82</v>
      </c>
      <c r="I44" s="666"/>
      <c r="J44" s="666"/>
      <c r="K44" s="666"/>
      <c r="L44" s="440"/>
    </row>
    <row r="45" spans="1:13" x14ac:dyDescent="0.25">
      <c r="A45" s="678" t="s">
        <v>151</v>
      </c>
      <c r="B45" s="682"/>
      <c r="C45" s="682"/>
      <c r="D45" s="683"/>
      <c r="E45" s="576"/>
      <c r="H45" s="665"/>
      <c r="I45" s="666"/>
      <c r="J45" s="666"/>
      <c r="K45" s="666"/>
      <c r="L45" s="245"/>
    </row>
    <row r="46" spans="1:13" x14ac:dyDescent="0.25">
      <c r="A46" s="649"/>
      <c r="B46" s="650"/>
      <c r="C46" s="650"/>
      <c r="D46" s="651"/>
      <c r="E46" s="440"/>
      <c r="H46" s="665" t="s">
        <v>77</v>
      </c>
      <c r="I46" s="666"/>
      <c r="J46" s="666"/>
      <c r="K46" s="666"/>
      <c r="L46" s="456"/>
    </row>
    <row r="47" spans="1:13" x14ac:dyDescent="0.25">
      <c r="A47" s="649"/>
      <c r="B47" s="650"/>
      <c r="C47" s="650"/>
      <c r="D47" s="651"/>
      <c r="E47" s="440"/>
      <c r="H47" s="665" t="s">
        <v>78</v>
      </c>
      <c r="I47" s="666"/>
      <c r="J47" s="666"/>
      <c r="K47" s="666"/>
      <c r="L47" s="440"/>
    </row>
    <row r="48" spans="1:13" ht="15.75" thickBot="1" x14ac:dyDescent="0.3">
      <c r="A48" s="649"/>
      <c r="B48" s="650"/>
      <c r="C48" s="650"/>
      <c r="D48" s="651"/>
      <c r="E48" s="440"/>
      <c r="H48" s="647"/>
      <c r="I48" s="648"/>
      <c r="J48" s="648"/>
      <c r="K48" s="648"/>
      <c r="L48" s="246"/>
    </row>
    <row r="49" spans="1:13" x14ac:dyDescent="0.25">
      <c r="A49" s="649"/>
      <c r="B49" s="650"/>
      <c r="C49" s="650"/>
      <c r="D49" s="651"/>
      <c r="E49" s="440"/>
      <c r="H49" s="669"/>
      <c r="I49" s="670"/>
      <c r="J49" s="670"/>
      <c r="K49" s="671"/>
      <c r="L49" s="240"/>
    </row>
    <row r="50" spans="1:13" x14ac:dyDescent="0.25">
      <c r="A50" s="649"/>
      <c r="B50" s="650"/>
      <c r="C50" s="650"/>
      <c r="D50" s="651"/>
      <c r="E50" s="440"/>
      <c r="H50" s="644"/>
      <c r="I50" s="645"/>
      <c r="J50" s="645"/>
      <c r="K50" s="646"/>
      <c r="L50" s="247"/>
    </row>
    <row r="51" spans="1:13" x14ac:dyDescent="0.25">
      <c r="A51" s="649"/>
      <c r="B51" s="650"/>
      <c r="C51" s="650"/>
      <c r="D51" s="651"/>
      <c r="E51" s="440"/>
      <c r="H51" s="644"/>
      <c r="I51" s="645"/>
      <c r="J51" s="645"/>
      <c r="K51" s="646"/>
      <c r="L51" s="240"/>
    </row>
    <row r="52" spans="1:13" x14ac:dyDescent="0.25">
      <c r="A52" s="649"/>
      <c r="B52" s="650"/>
      <c r="C52" s="650"/>
      <c r="D52" s="651"/>
      <c r="E52" s="440"/>
      <c r="H52" s="644"/>
      <c r="I52" s="645"/>
      <c r="J52" s="645"/>
      <c r="K52" s="646"/>
      <c r="L52" s="240"/>
    </row>
    <row r="53" spans="1:13" ht="15.75" thickBot="1" x14ac:dyDescent="0.3">
      <c r="A53" s="675"/>
      <c r="B53" s="676"/>
      <c r="C53" s="676"/>
      <c r="D53" s="677"/>
      <c r="E53" s="240"/>
      <c r="H53" s="662"/>
      <c r="I53" s="663"/>
      <c r="J53" s="663"/>
      <c r="K53" s="664"/>
      <c r="L53" s="250"/>
    </row>
    <row r="54" spans="1:13" ht="15.75" thickBot="1" x14ac:dyDescent="0.3">
      <c r="A54" s="678" t="s">
        <v>152</v>
      </c>
      <c r="B54" s="682"/>
      <c r="C54" s="682"/>
      <c r="D54" s="683"/>
      <c r="E54" s="576"/>
      <c r="H54" s="577" t="s">
        <v>85</v>
      </c>
      <c r="I54" s="578"/>
      <c r="J54" s="578"/>
      <c r="K54" s="578"/>
      <c r="L54" s="205"/>
      <c r="M54" s="207">
        <f>((L46-L43)+(L47-L44))+SUM(L49:L53)</f>
        <v>0</v>
      </c>
    </row>
    <row r="55" spans="1:13" ht="15.75" thickBot="1" x14ac:dyDescent="0.3">
      <c r="A55" s="470"/>
      <c r="B55" s="471"/>
      <c r="C55" s="471"/>
      <c r="D55" s="472"/>
      <c r="E55" s="440"/>
    </row>
    <row r="56" spans="1:13" ht="15.75" thickBot="1" x14ac:dyDescent="0.3">
      <c r="A56" s="460"/>
      <c r="B56" s="471"/>
      <c r="C56" s="471"/>
      <c r="D56" s="472"/>
      <c r="E56" s="440"/>
      <c r="H56" s="204" t="s">
        <v>75</v>
      </c>
      <c r="I56" s="205">
        <f>'Algemene gegevens'!B10</f>
        <v>2013</v>
      </c>
      <c r="J56" s="205"/>
      <c r="K56" s="206"/>
    </row>
    <row r="57" spans="1:13" x14ac:dyDescent="0.25">
      <c r="A57" s="633"/>
      <c r="B57" s="634"/>
      <c r="C57" s="634"/>
      <c r="D57" s="635"/>
      <c r="E57" s="440"/>
      <c r="H57" s="667" t="s">
        <v>75</v>
      </c>
      <c r="I57" s="668"/>
      <c r="J57" s="668"/>
      <c r="K57" s="439">
        <v>0</v>
      </c>
    </row>
    <row r="58" spans="1:13" x14ac:dyDescent="0.25">
      <c r="A58" s="633"/>
      <c r="B58" s="634"/>
      <c r="C58" s="634"/>
      <c r="D58" s="635"/>
      <c r="E58" s="440"/>
      <c r="H58" s="612"/>
      <c r="I58" s="613"/>
      <c r="J58" s="613"/>
      <c r="K58" s="440"/>
    </row>
    <row r="59" spans="1:13" x14ac:dyDescent="0.25">
      <c r="A59" s="633"/>
      <c r="B59" s="634"/>
      <c r="C59" s="634"/>
      <c r="D59" s="635"/>
      <c r="E59" s="440"/>
      <c r="H59" s="612"/>
      <c r="I59" s="613"/>
      <c r="J59" s="613"/>
      <c r="K59" s="469"/>
    </row>
    <row r="60" spans="1:13" x14ac:dyDescent="0.25">
      <c r="A60" s="633"/>
      <c r="B60" s="634"/>
      <c r="C60" s="634"/>
      <c r="D60" s="635"/>
      <c r="E60" s="440"/>
      <c r="H60" s="612"/>
      <c r="I60" s="613"/>
      <c r="J60" s="613"/>
      <c r="K60" s="440"/>
    </row>
    <row r="61" spans="1:13" x14ac:dyDescent="0.25">
      <c r="A61" s="633"/>
      <c r="B61" s="634"/>
      <c r="C61" s="634"/>
      <c r="D61" s="635"/>
      <c r="E61" s="440"/>
      <c r="H61" s="612"/>
      <c r="I61" s="613"/>
      <c r="J61" s="613"/>
      <c r="K61" s="440"/>
    </row>
    <row r="62" spans="1:13" x14ac:dyDescent="0.25">
      <c r="A62" s="633"/>
      <c r="B62" s="634"/>
      <c r="C62" s="634"/>
      <c r="D62" s="635"/>
      <c r="E62" s="440"/>
      <c r="H62" s="612"/>
      <c r="I62" s="613"/>
      <c r="J62" s="613"/>
      <c r="K62" s="440"/>
    </row>
    <row r="63" spans="1:13" ht="15.75" thickBot="1" x14ac:dyDescent="0.3">
      <c r="A63" s="649"/>
      <c r="B63" s="660"/>
      <c r="C63" s="660"/>
      <c r="D63" s="661"/>
      <c r="E63" s="440"/>
      <c r="H63" s="612"/>
      <c r="I63" s="613"/>
      <c r="J63" s="613"/>
      <c r="K63" s="440"/>
    </row>
    <row r="64" spans="1:13" ht="15.75" thickBot="1" x14ac:dyDescent="0.3">
      <c r="A64" s="679"/>
      <c r="B64" s="680"/>
      <c r="C64" s="680"/>
      <c r="D64" s="681"/>
      <c r="E64" s="240"/>
      <c r="H64" s="204" t="s">
        <v>76</v>
      </c>
      <c r="I64" s="205"/>
      <c r="J64" s="205"/>
      <c r="K64" s="205"/>
      <c r="L64" s="207">
        <f>SUM(K57:K63)</f>
        <v>0</v>
      </c>
    </row>
    <row r="65" spans="1:6" x14ac:dyDescent="0.25">
      <c r="A65" s="678" t="s">
        <v>153</v>
      </c>
      <c r="B65" s="645"/>
      <c r="C65" s="645"/>
      <c r="D65" s="646"/>
      <c r="E65" s="576"/>
    </row>
    <row r="66" spans="1:6" x14ac:dyDescent="0.25">
      <c r="A66" s="649"/>
      <c r="B66" s="650"/>
      <c r="C66" s="650"/>
      <c r="D66" s="651"/>
      <c r="E66" s="440"/>
    </row>
    <row r="67" spans="1:6" x14ac:dyDescent="0.25">
      <c r="A67" s="649"/>
      <c r="B67" s="650"/>
      <c r="C67" s="650"/>
      <c r="D67" s="651"/>
      <c r="E67" s="440"/>
    </row>
    <row r="68" spans="1:6" x14ac:dyDescent="0.25">
      <c r="A68" s="649"/>
      <c r="B68" s="650"/>
      <c r="C68" s="650"/>
      <c r="D68" s="651"/>
      <c r="E68" s="440"/>
    </row>
    <row r="69" spans="1:6" ht="15.75" thickBot="1" x14ac:dyDescent="0.3">
      <c r="A69" s="675"/>
      <c r="B69" s="676"/>
      <c r="C69" s="676"/>
      <c r="D69" s="677"/>
      <c r="E69" s="240"/>
    </row>
    <row r="70" spans="1:6" ht="15.75" thickBot="1" x14ac:dyDescent="0.3">
      <c r="A70" s="204" t="s">
        <v>14</v>
      </c>
      <c r="B70" s="205"/>
      <c r="C70" s="205"/>
      <c r="D70" s="205"/>
      <c r="E70" s="205"/>
      <c r="F70" s="207">
        <f>SUM(E44:E69)</f>
        <v>0</v>
      </c>
    </row>
  </sheetData>
  <sheetProtection password="CB27" sheet="1" objects="1" scenarios="1" formatCells="0"/>
  <mergeCells count="105">
    <mergeCell ref="H18:K18"/>
    <mergeCell ref="A34:D34"/>
    <mergeCell ref="A35:D35"/>
    <mergeCell ref="A36:D36"/>
    <mergeCell ref="H4:K4"/>
    <mergeCell ref="H5:K5"/>
    <mergeCell ref="H6:K6"/>
    <mergeCell ref="H7:K7"/>
    <mergeCell ref="H8:K8"/>
    <mergeCell ref="H9:K9"/>
    <mergeCell ref="H36:K36"/>
    <mergeCell ref="H24:K24"/>
    <mergeCell ref="H25:K25"/>
    <mergeCell ref="H26:K26"/>
    <mergeCell ref="H27:K27"/>
    <mergeCell ref="H19:K19"/>
    <mergeCell ref="H20:K20"/>
    <mergeCell ref="H21:K21"/>
    <mergeCell ref="A10:D10"/>
    <mergeCell ref="A13:D13"/>
    <mergeCell ref="A18:D18"/>
    <mergeCell ref="A20:D20"/>
    <mergeCell ref="A6:D6"/>
    <mergeCell ref="A7:D7"/>
    <mergeCell ref="A69:D69"/>
    <mergeCell ref="A65:D65"/>
    <mergeCell ref="A66:D66"/>
    <mergeCell ref="A46:D46"/>
    <mergeCell ref="A64:D64"/>
    <mergeCell ref="A53:D53"/>
    <mergeCell ref="A54:D54"/>
    <mergeCell ref="A62:D62"/>
    <mergeCell ref="A4:D4"/>
    <mergeCell ref="A48:D48"/>
    <mergeCell ref="A49:D49"/>
    <mergeCell ref="A40:D40"/>
    <mergeCell ref="A45:D45"/>
    <mergeCell ref="A21:D21"/>
    <mergeCell ref="A5:D5"/>
    <mergeCell ref="A63:D63"/>
    <mergeCell ref="A44:D44"/>
    <mergeCell ref="A67:D67"/>
    <mergeCell ref="A68:D68"/>
    <mergeCell ref="A47:D47"/>
    <mergeCell ref="A59:D59"/>
    <mergeCell ref="A60:D60"/>
    <mergeCell ref="A61:D61"/>
    <mergeCell ref="A50:D50"/>
    <mergeCell ref="H33:K33"/>
    <mergeCell ref="H34:K34"/>
    <mergeCell ref="H35:K35"/>
    <mergeCell ref="H32:K32"/>
    <mergeCell ref="H28:K28"/>
    <mergeCell ref="A32:D32"/>
    <mergeCell ref="A27:D27"/>
    <mergeCell ref="A28:D28"/>
    <mergeCell ref="A29:D29"/>
    <mergeCell ref="A8:D8"/>
    <mergeCell ref="A9:D9"/>
    <mergeCell ref="A14:D14"/>
    <mergeCell ref="A16:D16"/>
    <mergeCell ref="H60:J60"/>
    <mergeCell ref="H59:J59"/>
    <mergeCell ref="A26:D26"/>
    <mergeCell ref="H10:K10"/>
    <mergeCell ref="H11:K11"/>
    <mergeCell ref="H12:K12"/>
    <mergeCell ref="H13:K13"/>
    <mergeCell ref="A52:D52"/>
    <mergeCell ref="H39:K39"/>
    <mergeCell ref="H37:K37"/>
    <mergeCell ref="H38:K38"/>
    <mergeCell ref="H53:K53"/>
    <mergeCell ref="H44:K44"/>
    <mergeCell ref="H58:J58"/>
    <mergeCell ref="H57:J57"/>
    <mergeCell ref="H52:K52"/>
    <mergeCell ref="H49:K49"/>
    <mergeCell ref="H45:K45"/>
    <mergeCell ref="H46:K46"/>
    <mergeCell ref="H47:K47"/>
    <mergeCell ref="H63:J63"/>
    <mergeCell ref="H61:J61"/>
    <mergeCell ref="H62:J62"/>
    <mergeCell ref="A57:D57"/>
    <mergeCell ref="A58:D58"/>
    <mergeCell ref="A30:D30"/>
    <mergeCell ref="H14:K14"/>
    <mergeCell ref="A37:D37"/>
    <mergeCell ref="A38:D38"/>
    <mergeCell ref="A39:D39"/>
    <mergeCell ref="A17:D17"/>
    <mergeCell ref="A22:D22"/>
    <mergeCell ref="A23:D23"/>
    <mergeCell ref="A24:D24"/>
    <mergeCell ref="A25:D25"/>
    <mergeCell ref="A33:D33"/>
    <mergeCell ref="A31:D31"/>
    <mergeCell ref="H51:K51"/>
    <mergeCell ref="H50:K50"/>
    <mergeCell ref="H48:K48"/>
    <mergeCell ref="A51:D51"/>
    <mergeCell ref="H43:K43"/>
    <mergeCell ref="H22:K22"/>
    <mergeCell ref="H23:K23"/>
  </mergeCells>
  <phoneticPr fontId="2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rgb="FFC00000"/>
  </sheetPr>
  <dimension ref="A1:K18"/>
  <sheetViews>
    <sheetView zoomScaleNormal="100" workbookViewId="0">
      <selection activeCell="F16" sqref="F16 E7:F7 E12"/>
    </sheetView>
  </sheetViews>
  <sheetFormatPr defaultRowHeight="15" x14ac:dyDescent="0.25"/>
  <cols>
    <col min="1" max="1" width="17" style="230" customWidth="1"/>
    <col min="2" max="2" width="4" style="230" bestFit="1" customWidth="1"/>
    <col min="3" max="3" width="10.5703125" style="230" bestFit="1" customWidth="1"/>
    <col min="4" max="4" width="10.5703125" style="230" customWidth="1"/>
    <col min="5" max="5" width="4" style="230" bestFit="1" customWidth="1"/>
    <col min="6" max="8" width="10.5703125" style="230" bestFit="1" customWidth="1"/>
    <col min="9" max="10" width="15.28515625" style="230" bestFit="1" customWidth="1"/>
    <col min="11" max="16384" width="9.140625" style="230"/>
  </cols>
  <sheetData>
    <row r="1" spans="1:11" ht="24" thickBot="1" x14ac:dyDescent="0.4">
      <c r="A1" s="48" t="s">
        <v>173</v>
      </c>
      <c r="B1" s="126"/>
      <c r="C1" s="126"/>
      <c r="D1" s="126"/>
      <c r="E1" s="126"/>
      <c r="F1" s="126"/>
      <c r="G1" s="126"/>
      <c r="H1" s="126"/>
      <c r="I1" s="126"/>
      <c r="J1" s="127"/>
    </row>
    <row r="2" spans="1:11" ht="15.75" thickBot="1" x14ac:dyDescent="0.3">
      <c r="A2" s="406"/>
      <c r="B2" s="632">
        <f>'Algemene gegevens'!B10</f>
        <v>2013</v>
      </c>
      <c r="C2" s="632"/>
      <c r="D2" s="506"/>
      <c r="E2" s="702">
        <f>B2+4</f>
        <v>2017</v>
      </c>
      <c r="F2" s="630"/>
      <c r="G2" s="427"/>
      <c r="H2" s="408"/>
      <c r="I2" s="408"/>
      <c r="J2" s="409"/>
    </row>
    <row r="3" spans="1:11" ht="15.75" thickBot="1" x14ac:dyDescent="0.3">
      <c r="A3" s="422" t="s">
        <v>169</v>
      </c>
      <c r="B3" s="276" t="s">
        <v>167</v>
      </c>
      <c r="C3" s="276" t="s">
        <v>168</v>
      </c>
      <c r="D3" s="276"/>
      <c r="E3" s="407" t="s">
        <v>167</v>
      </c>
      <c r="F3" s="276" t="s">
        <v>168</v>
      </c>
      <c r="G3" s="426"/>
    </row>
    <row r="4" spans="1:11" x14ac:dyDescent="0.25">
      <c r="A4" s="423" t="s">
        <v>160</v>
      </c>
      <c r="B4" s="579"/>
      <c r="C4" s="579"/>
      <c r="D4" s="424" t="e">
        <f>(C4/$F$16)*(B4/$B$12)</f>
        <v>#DIV/0!</v>
      </c>
      <c r="E4" s="580"/>
      <c r="F4" s="579"/>
      <c r="G4" s="237" t="e">
        <f>(F4/$F$16)*(E4/$E$12)</f>
        <v>#DIV/0!</v>
      </c>
      <c r="I4" s="274"/>
      <c r="J4" s="274"/>
      <c r="K4" s="274"/>
    </row>
    <row r="5" spans="1:11" x14ac:dyDescent="0.25">
      <c r="A5" s="423" t="s">
        <v>161</v>
      </c>
      <c r="B5" s="579"/>
      <c r="C5" s="579"/>
      <c r="D5" s="424" t="e">
        <f t="shared" ref="D5:D11" si="0">(C5/$F$16)*(B5/$B$12)</f>
        <v>#DIV/0!</v>
      </c>
      <c r="E5" s="580"/>
      <c r="F5" s="579"/>
      <c r="G5" s="237" t="e">
        <f t="shared" ref="G5:G11" si="1">(F5/$F$16)*(E5/$E$12)</f>
        <v>#DIV/0!</v>
      </c>
      <c r="I5" s="274"/>
      <c r="J5" s="274"/>
      <c r="K5" s="274"/>
    </row>
    <row r="6" spans="1:11" x14ac:dyDescent="0.25">
      <c r="A6" s="423" t="s">
        <v>162</v>
      </c>
      <c r="B6" s="579"/>
      <c r="C6" s="579"/>
      <c r="D6" s="424" t="e">
        <f t="shared" si="0"/>
        <v>#DIV/0!</v>
      </c>
      <c r="E6" s="580"/>
      <c r="F6" s="579"/>
      <c r="G6" s="237" t="e">
        <f t="shared" si="1"/>
        <v>#DIV/0!</v>
      </c>
      <c r="I6" s="274"/>
      <c r="J6" s="274"/>
      <c r="K6" s="274"/>
    </row>
    <row r="7" spans="1:11" x14ac:dyDescent="0.25">
      <c r="A7" s="423" t="s">
        <v>163</v>
      </c>
      <c r="B7" s="579"/>
      <c r="C7" s="579"/>
      <c r="D7" s="424" t="e">
        <f t="shared" si="0"/>
        <v>#DIV/0!</v>
      </c>
      <c r="E7" s="580"/>
      <c r="F7" s="579"/>
      <c r="G7" s="237" t="e">
        <f t="shared" si="1"/>
        <v>#DIV/0!</v>
      </c>
      <c r="I7" s="274"/>
      <c r="J7" s="274"/>
      <c r="K7" s="274"/>
    </row>
    <row r="8" spans="1:11" x14ac:dyDescent="0.25">
      <c r="A8" s="423" t="s">
        <v>164</v>
      </c>
      <c r="B8" s="579"/>
      <c r="C8" s="579"/>
      <c r="D8" s="424" t="e">
        <f t="shared" si="0"/>
        <v>#DIV/0!</v>
      </c>
      <c r="E8" s="580"/>
      <c r="F8" s="579"/>
      <c r="G8" s="237" t="e">
        <f t="shared" si="1"/>
        <v>#DIV/0!</v>
      </c>
      <c r="I8" s="274"/>
      <c r="J8" s="274"/>
      <c r="K8" s="274"/>
    </row>
    <row r="9" spans="1:11" x14ac:dyDescent="0.25">
      <c r="A9" s="423" t="s">
        <v>165</v>
      </c>
      <c r="B9" s="579"/>
      <c r="C9" s="579"/>
      <c r="D9" s="424" t="e">
        <f t="shared" si="0"/>
        <v>#DIV/0!</v>
      </c>
      <c r="E9" s="580"/>
      <c r="F9" s="579"/>
      <c r="G9" s="237" t="e">
        <f t="shared" si="1"/>
        <v>#DIV/0!</v>
      </c>
      <c r="I9" s="274"/>
      <c r="J9" s="274"/>
      <c r="K9" s="274"/>
    </row>
    <row r="10" spans="1:11" x14ac:dyDescent="0.25">
      <c r="A10" s="423" t="s">
        <v>166</v>
      </c>
      <c r="B10" s="579"/>
      <c r="C10" s="579"/>
      <c r="D10" s="424" t="e">
        <f t="shared" si="0"/>
        <v>#DIV/0!</v>
      </c>
      <c r="E10" s="580"/>
      <c r="F10" s="579"/>
      <c r="G10" s="237" t="e">
        <f t="shared" si="1"/>
        <v>#DIV/0!</v>
      </c>
      <c r="I10" s="274"/>
      <c r="J10" s="274"/>
      <c r="K10" s="274"/>
    </row>
    <row r="11" spans="1:11" ht="15.75" thickBot="1" x14ac:dyDescent="0.3">
      <c r="A11" s="423" t="s">
        <v>119</v>
      </c>
      <c r="B11" s="579"/>
      <c r="C11" s="579"/>
      <c r="D11" s="424" t="e">
        <f t="shared" si="0"/>
        <v>#DIV/0!</v>
      </c>
      <c r="E11" s="580"/>
      <c r="F11" s="579"/>
      <c r="G11" s="237" t="e">
        <f t="shared" si="1"/>
        <v>#DIV/0!</v>
      </c>
      <c r="I11" s="274"/>
      <c r="J11" s="274"/>
      <c r="K11" s="274"/>
    </row>
    <row r="12" spans="1:11" ht="15.75" thickBot="1" x14ac:dyDescent="0.3">
      <c r="A12" s="422" t="s">
        <v>1</v>
      </c>
      <c r="B12" s="419">
        <f t="shared" ref="B12:G12" si="2">SUM(B4:B11)</f>
        <v>0</v>
      </c>
      <c r="C12" s="419">
        <f t="shared" si="2"/>
        <v>0</v>
      </c>
      <c r="D12" s="430" t="e">
        <f t="shared" si="2"/>
        <v>#DIV/0!</v>
      </c>
      <c r="E12" s="275">
        <f t="shared" si="2"/>
        <v>0</v>
      </c>
      <c r="F12" s="419">
        <f t="shared" si="2"/>
        <v>0</v>
      </c>
      <c r="G12" s="431" t="e">
        <f t="shared" si="2"/>
        <v>#DIV/0!</v>
      </c>
      <c r="I12" s="274"/>
      <c r="J12" s="274"/>
      <c r="K12" s="274"/>
    </row>
    <row r="13" spans="1:11" ht="15.75" thickBot="1" x14ac:dyDescent="0.3"/>
    <row r="14" spans="1:11" x14ac:dyDescent="0.25">
      <c r="A14" s="429" t="s">
        <v>207</v>
      </c>
      <c r="B14" s="409"/>
      <c r="C14" s="409"/>
      <c r="D14" s="409"/>
      <c r="E14" s="428"/>
      <c r="F14" s="581"/>
    </row>
    <row r="15" spans="1:11" x14ac:dyDescent="0.25">
      <c r="A15" s="244" t="s">
        <v>208</v>
      </c>
      <c r="B15" s="503"/>
      <c r="C15" s="503"/>
      <c r="D15" s="503"/>
      <c r="E15" s="234"/>
      <c r="F15" s="582"/>
    </row>
    <row r="16" spans="1:11" x14ac:dyDescent="0.25">
      <c r="A16" s="703" t="s">
        <v>172</v>
      </c>
      <c r="B16" s="704"/>
      <c r="C16" s="704"/>
      <c r="D16" s="704"/>
      <c r="E16" s="705"/>
      <c r="F16" s="423">
        <f>F15*F14</f>
        <v>0</v>
      </c>
    </row>
    <row r="17" spans="1:6" x14ac:dyDescent="0.25">
      <c r="A17" s="703" t="s">
        <v>170</v>
      </c>
      <c r="B17" s="704"/>
      <c r="C17" s="704"/>
      <c r="D17" s="704"/>
      <c r="E17" s="705"/>
      <c r="F17" s="278" t="e">
        <f>D12</f>
        <v>#DIV/0!</v>
      </c>
    </row>
    <row r="18" spans="1:6" ht="15.75" thickBot="1" x14ac:dyDescent="0.3">
      <c r="A18" s="706" t="s">
        <v>171</v>
      </c>
      <c r="B18" s="707"/>
      <c r="C18" s="707"/>
      <c r="D18" s="707"/>
      <c r="E18" s="708"/>
      <c r="F18" s="279" t="e">
        <f>G12</f>
        <v>#DIV/0!</v>
      </c>
    </row>
  </sheetData>
  <sheetProtection password="CB27" sheet="1" objects="1" scenarios="1" formatCells="0"/>
  <mergeCells count="5">
    <mergeCell ref="E2:F2"/>
    <mergeCell ref="B2:C2"/>
    <mergeCell ref="A16:E16"/>
    <mergeCell ref="A18:E18"/>
    <mergeCell ref="A17:E17"/>
  </mergeCells>
  <phoneticPr fontId="2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tabColor rgb="FFC00000"/>
  </sheetPr>
  <dimension ref="A1:U49"/>
  <sheetViews>
    <sheetView topLeftCell="A4" workbookViewId="0">
      <selection activeCell="H9" sqref="H9"/>
    </sheetView>
  </sheetViews>
  <sheetFormatPr defaultRowHeight="15" x14ac:dyDescent="0.25"/>
  <cols>
    <col min="1" max="3" width="15.7109375" customWidth="1"/>
    <col min="4" max="4" width="12" customWidth="1"/>
    <col min="5" max="6" width="12.85546875" bestFit="1" customWidth="1"/>
  </cols>
  <sheetData>
    <row r="1" spans="1:21" ht="24" thickBot="1" x14ac:dyDescent="0.4">
      <c r="A1" s="48" t="s">
        <v>144</v>
      </c>
      <c r="B1" s="53"/>
      <c r="C1" s="53"/>
      <c r="D1" s="53"/>
      <c r="E1" s="53"/>
      <c r="F1" s="53"/>
      <c r="G1" s="53"/>
      <c r="H1" s="53"/>
      <c r="I1" s="54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</row>
    <row r="2" spans="1:21" ht="15.75" thickBot="1" x14ac:dyDescent="0.3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</row>
    <row r="3" spans="1:21" ht="15.75" thickBot="1" x14ac:dyDescent="0.3">
      <c r="A3" s="231" t="s">
        <v>114</v>
      </c>
      <c r="B3" s="232"/>
      <c r="C3" s="232"/>
      <c r="D3" s="233"/>
      <c r="E3" s="222" t="s">
        <v>121</v>
      </c>
      <c r="F3" s="50" t="s">
        <v>156</v>
      </c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</row>
    <row r="4" spans="1:21" ht="15.75" thickBot="1" x14ac:dyDescent="0.3">
      <c r="A4" s="718" t="s">
        <v>115</v>
      </c>
      <c r="B4" s="719"/>
      <c r="C4" s="719"/>
      <c r="D4" s="719"/>
      <c r="E4" s="719"/>
      <c r="F4" s="72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</row>
    <row r="5" spans="1:21" x14ac:dyDescent="0.25">
      <c r="A5" s="703" t="s">
        <v>113</v>
      </c>
      <c r="B5" s="704"/>
      <c r="C5" s="704"/>
      <c r="D5" s="705"/>
      <c r="E5" s="235">
        <f>0.015</f>
        <v>1.4999999999999999E-2</v>
      </c>
      <c r="F5" s="236">
        <f>((E5+1)^4)-1</f>
        <v>6.136355062499943E-2</v>
      </c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</row>
    <row r="6" spans="1:21" ht="15.75" thickBot="1" x14ac:dyDescent="0.3">
      <c r="A6" s="715"/>
      <c r="B6" s="716"/>
      <c r="C6" s="716"/>
      <c r="D6" s="717"/>
      <c r="E6" s="235"/>
      <c r="F6" s="236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</row>
    <row r="7" spans="1:21" ht="15.75" thickBot="1" x14ac:dyDescent="0.3">
      <c r="A7" s="718" t="s">
        <v>20</v>
      </c>
      <c r="B7" s="719"/>
      <c r="C7" s="719"/>
      <c r="D7" s="719"/>
      <c r="E7" s="719"/>
      <c r="F7" s="72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</row>
    <row r="8" spans="1:21" x14ac:dyDescent="0.25">
      <c r="A8" s="703" t="s">
        <v>127</v>
      </c>
      <c r="B8" s="704"/>
      <c r="C8" s="704"/>
      <c r="D8" s="705"/>
      <c r="E8" s="583"/>
      <c r="F8" s="584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</row>
    <row r="9" spans="1:21" x14ac:dyDescent="0.25">
      <c r="A9" s="703" t="s">
        <v>126</v>
      </c>
      <c r="B9" s="704"/>
      <c r="C9" s="704"/>
      <c r="D9" s="705"/>
      <c r="E9" s="583"/>
      <c r="F9" s="584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</row>
    <row r="10" spans="1:21" ht="15.75" thickBot="1" x14ac:dyDescent="0.3">
      <c r="A10" s="703"/>
      <c r="B10" s="704"/>
      <c r="C10" s="704"/>
      <c r="D10" s="705"/>
      <c r="E10" s="583"/>
      <c r="F10" s="584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</row>
    <row r="11" spans="1:21" ht="15.75" thickBot="1" x14ac:dyDescent="0.3">
      <c r="A11" s="718" t="s">
        <v>0</v>
      </c>
      <c r="B11" s="719"/>
      <c r="C11" s="719"/>
      <c r="D11" s="719"/>
      <c r="E11" s="719"/>
      <c r="F11" s="72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</row>
    <row r="12" spans="1:21" ht="15.75" thickBot="1" x14ac:dyDescent="0.3">
      <c r="A12" s="712" t="s">
        <v>131</v>
      </c>
      <c r="B12" s="713"/>
      <c r="C12" s="713"/>
      <c r="D12" s="713"/>
      <c r="E12" s="713"/>
      <c r="F12" s="714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</row>
    <row r="13" spans="1:21" x14ac:dyDescent="0.25">
      <c r="A13" s="709" t="s">
        <v>141</v>
      </c>
      <c r="B13" s="710"/>
      <c r="C13" s="710"/>
      <c r="D13" s="711"/>
      <c r="E13" s="583"/>
      <c r="F13" s="584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</row>
    <row r="14" spans="1:21" ht="15.75" thickBot="1" x14ac:dyDescent="0.3">
      <c r="A14" s="709" t="s">
        <v>140</v>
      </c>
      <c r="B14" s="710"/>
      <c r="C14" s="710"/>
      <c r="D14" s="711"/>
      <c r="E14" s="583"/>
      <c r="F14" s="584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</row>
    <row r="15" spans="1:21" ht="15.75" thickBot="1" x14ac:dyDescent="0.3">
      <c r="A15" s="712" t="s">
        <v>130</v>
      </c>
      <c r="B15" s="713"/>
      <c r="C15" s="713"/>
      <c r="D15" s="713"/>
      <c r="E15" s="713"/>
      <c r="F15" s="714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</row>
    <row r="16" spans="1:21" x14ac:dyDescent="0.25">
      <c r="A16" s="709" t="s">
        <v>129</v>
      </c>
      <c r="B16" s="710"/>
      <c r="C16" s="710"/>
      <c r="D16" s="711"/>
      <c r="E16" s="583"/>
      <c r="F16" s="584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</row>
    <row r="17" spans="1:21" x14ac:dyDescent="0.25">
      <c r="A17" s="703" t="s">
        <v>116</v>
      </c>
      <c r="B17" s="704"/>
      <c r="C17" s="704"/>
      <c r="D17" s="705"/>
      <c r="E17" s="583"/>
      <c r="F17" s="584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</row>
    <row r="18" spans="1:21" ht="15.75" thickBot="1" x14ac:dyDescent="0.3">
      <c r="A18" s="703" t="s">
        <v>117</v>
      </c>
      <c r="B18" s="704"/>
      <c r="C18" s="704"/>
      <c r="D18" s="705"/>
      <c r="E18" s="583"/>
      <c r="F18" s="584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</row>
    <row r="19" spans="1:21" ht="15.75" thickBot="1" x14ac:dyDescent="0.3">
      <c r="A19" s="712" t="s">
        <v>132</v>
      </c>
      <c r="B19" s="713"/>
      <c r="C19" s="713"/>
      <c r="D19" s="713"/>
      <c r="E19" s="713"/>
      <c r="F19" s="714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</row>
    <row r="20" spans="1:21" ht="15.75" thickBot="1" x14ac:dyDescent="0.3">
      <c r="A20" s="703" t="s">
        <v>118</v>
      </c>
      <c r="B20" s="704"/>
      <c r="C20" s="704"/>
      <c r="D20" s="705"/>
      <c r="E20" s="583"/>
      <c r="F20" s="584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</row>
    <row r="21" spans="1:21" ht="15.75" thickBot="1" x14ac:dyDescent="0.3">
      <c r="A21" s="712" t="s">
        <v>136</v>
      </c>
      <c r="B21" s="713"/>
      <c r="C21" s="713"/>
      <c r="D21" s="713"/>
      <c r="E21" s="713"/>
      <c r="F21" s="714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</row>
    <row r="22" spans="1:21" x14ac:dyDescent="0.25">
      <c r="A22" s="703" t="s">
        <v>133</v>
      </c>
      <c r="B22" s="704"/>
      <c r="C22" s="704"/>
      <c r="D22" s="705"/>
      <c r="E22" s="583"/>
      <c r="F22" s="584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</row>
    <row r="23" spans="1:21" x14ac:dyDescent="0.25">
      <c r="A23" s="703" t="s">
        <v>134</v>
      </c>
      <c r="B23" s="704"/>
      <c r="C23" s="704"/>
      <c r="D23" s="705"/>
      <c r="E23" s="583"/>
      <c r="F23" s="584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</row>
    <row r="24" spans="1:21" ht="15.75" thickBot="1" x14ac:dyDescent="0.3">
      <c r="A24" s="706" t="s">
        <v>135</v>
      </c>
      <c r="B24" s="707"/>
      <c r="C24" s="707"/>
      <c r="D24" s="708"/>
      <c r="E24" s="585"/>
      <c r="F24" s="586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</row>
    <row r="25" spans="1:21" x14ac:dyDescent="0.25">
      <c r="A25" s="230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</row>
    <row r="26" spans="1:21" x14ac:dyDescent="0.25">
      <c r="A26" s="230"/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</row>
    <row r="27" spans="1:21" x14ac:dyDescent="0.25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</row>
    <row r="28" spans="1:21" x14ac:dyDescent="0.25">
      <c r="A28" s="230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</row>
    <row r="29" spans="1:21" x14ac:dyDescent="0.25">
      <c r="A29" s="230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</row>
    <row r="30" spans="1:21" x14ac:dyDescent="0.25">
      <c r="A30" s="230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</row>
    <row r="31" spans="1:21" x14ac:dyDescent="0.25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</row>
    <row r="32" spans="1:21" x14ac:dyDescent="0.2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</row>
    <row r="33" spans="1:21" x14ac:dyDescent="0.25">
      <c r="A33" s="230"/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</row>
    <row r="34" spans="1:21" x14ac:dyDescent="0.25">
      <c r="A34" s="230"/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</row>
    <row r="35" spans="1:21" x14ac:dyDescent="0.25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</row>
    <row r="36" spans="1:21" x14ac:dyDescent="0.25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</row>
    <row r="37" spans="1:21" x14ac:dyDescent="0.25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</row>
    <row r="38" spans="1:21" x14ac:dyDescent="0.25">
      <c r="A38" s="230"/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</row>
    <row r="39" spans="1:21" x14ac:dyDescent="0.2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</row>
    <row r="40" spans="1:21" x14ac:dyDescent="0.25">
      <c r="A40" s="230"/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</row>
    <row r="41" spans="1:21" x14ac:dyDescent="0.25">
      <c r="A41" s="230"/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</row>
    <row r="42" spans="1:21" x14ac:dyDescent="0.25">
      <c r="A42" s="230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</row>
    <row r="43" spans="1:21" x14ac:dyDescent="0.2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</row>
    <row r="44" spans="1:2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</row>
    <row r="45" spans="1:21" x14ac:dyDescent="0.2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</row>
    <row r="46" spans="1:21" x14ac:dyDescent="0.2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</row>
    <row r="47" spans="1:21" x14ac:dyDescent="0.25">
      <c r="A47" s="230"/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</row>
    <row r="48" spans="1:21" x14ac:dyDescent="0.25">
      <c r="A48" s="230"/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</row>
    <row r="49" spans="1:21" x14ac:dyDescent="0.25">
      <c r="A49" s="230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</row>
  </sheetData>
  <sheetProtection password="CB27" sheet="1" objects="1" scenarios="1" formatCells="0"/>
  <mergeCells count="21">
    <mergeCell ref="A6:D6"/>
    <mergeCell ref="A5:D5"/>
    <mergeCell ref="A7:F7"/>
    <mergeCell ref="A4:F4"/>
    <mergeCell ref="A19:F19"/>
    <mergeCell ref="A15:F15"/>
    <mergeCell ref="A8:D8"/>
    <mergeCell ref="A9:D9"/>
    <mergeCell ref="A10:D10"/>
    <mergeCell ref="A12:F12"/>
    <mergeCell ref="A11:F11"/>
    <mergeCell ref="A24:D24"/>
    <mergeCell ref="A13:D13"/>
    <mergeCell ref="A14:D14"/>
    <mergeCell ref="A16:D16"/>
    <mergeCell ref="A20:D20"/>
    <mergeCell ref="A22:D22"/>
    <mergeCell ref="A23:D23"/>
    <mergeCell ref="A21:F21"/>
    <mergeCell ref="A17:D17"/>
    <mergeCell ref="A18:D18"/>
  </mergeCells>
  <phoneticPr fontId="2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tabColor rgb="FF00B050"/>
  </sheetPr>
  <dimension ref="A1:H186"/>
  <sheetViews>
    <sheetView showGridLines="0" topLeftCell="A19" zoomScaleNormal="100" workbookViewId="0">
      <selection activeCell="D193" sqref="D193"/>
    </sheetView>
  </sheetViews>
  <sheetFormatPr defaultRowHeight="15" x14ac:dyDescent="0.25"/>
  <cols>
    <col min="1" max="1" width="42.140625" bestFit="1" customWidth="1"/>
    <col min="2" max="3" width="20.7109375" customWidth="1"/>
    <col min="4" max="4" width="20.7109375" style="14" customWidth="1"/>
    <col min="5" max="7" width="20.7109375" customWidth="1"/>
    <col min="8" max="8" width="11.42578125" bestFit="1" customWidth="1"/>
  </cols>
  <sheetData>
    <row r="1" spans="1:8" ht="24" thickBot="1" x14ac:dyDescent="0.4">
      <c r="A1" s="48" t="s">
        <v>20</v>
      </c>
      <c r="B1" s="49"/>
      <c r="C1" s="49"/>
      <c r="D1" s="126"/>
      <c r="E1" s="126"/>
      <c r="F1" s="127"/>
      <c r="G1" s="4"/>
    </row>
    <row r="2" spans="1:8" x14ac:dyDescent="0.25">
      <c r="A2" s="37"/>
      <c r="B2" s="4"/>
      <c r="C2" s="10"/>
      <c r="D2" s="378"/>
      <c r="E2" s="4"/>
      <c r="F2" s="40"/>
      <c r="G2" s="4"/>
    </row>
    <row r="3" spans="1:8" x14ac:dyDescent="0.25">
      <c r="A3" s="39" t="s">
        <v>122</v>
      </c>
      <c r="B3" s="8"/>
      <c r="C3" s="112"/>
      <c r="D3" s="95"/>
      <c r="E3" s="8"/>
      <c r="F3" s="116"/>
      <c r="G3" s="4"/>
    </row>
    <row r="4" spans="1:8" x14ac:dyDescent="0.25">
      <c r="A4" s="77" t="s">
        <v>123</v>
      </c>
      <c r="B4" s="84">
        <f>'Algemene gegevens'!B10</f>
        <v>2013</v>
      </c>
      <c r="C4" s="284">
        <f>B4+1</f>
        <v>2014</v>
      </c>
      <c r="D4" s="284">
        <f>C4+1</f>
        <v>2015</v>
      </c>
      <c r="E4" s="284">
        <f>D4+1</f>
        <v>2016</v>
      </c>
      <c r="F4" s="285">
        <f>E4+1</f>
        <v>2017</v>
      </c>
      <c r="G4" s="84"/>
    </row>
    <row r="5" spans="1:8" x14ac:dyDescent="0.25">
      <c r="A5" s="201" t="str">
        <f>'2. Opbrengsten'!A6</f>
        <v>Ruimte A</v>
      </c>
      <c r="B5" s="76">
        <f>'2. Opbrengsten'!E6</f>
        <v>0</v>
      </c>
      <c r="C5" s="89" t="e">
        <f>B5+((F5-B5)/4)</f>
        <v>#DIV/0!</v>
      </c>
      <c r="D5" s="89" t="e">
        <f>C5+((F5-B5)/4)</f>
        <v>#DIV/0!</v>
      </c>
      <c r="E5" s="89" t="e">
        <f>D5+((F5-B5)/4)</f>
        <v>#DIV/0!</v>
      </c>
      <c r="F5" s="118" t="e">
        <f>B5*(1+(('5. Groei'!$F$5)+(('4. Bezettingsgraad'!$F$18-'4. Bezettingsgraad'!$F$17)/'4. Bezettingsgraad'!$F$17)))</f>
        <v>#DIV/0!</v>
      </c>
      <c r="G5" s="4"/>
    </row>
    <row r="6" spans="1:8" x14ac:dyDescent="0.25">
      <c r="A6" s="71" t="str">
        <f>'2. Opbrengsten'!A7</f>
        <v>Ruimte B</v>
      </c>
      <c r="B6" s="76">
        <f>'2. Opbrengsten'!E7</f>
        <v>0</v>
      </c>
      <c r="C6" s="89" t="e">
        <f t="shared" ref="C6:C14" si="0">B6+((F6-B6)/4)</f>
        <v>#DIV/0!</v>
      </c>
      <c r="D6" s="89" t="e">
        <f t="shared" ref="D6:D14" si="1">C6+((F6-B6)/4)</f>
        <v>#DIV/0!</v>
      </c>
      <c r="E6" s="89" t="e">
        <f t="shared" ref="E6:E14" si="2">D6+((F6-B6)/4)</f>
        <v>#DIV/0!</v>
      </c>
      <c r="F6" s="118" t="e">
        <f>B6*(1+(('5. Groei'!$F$5)+(('4. Bezettingsgraad'!$F$18-'4. Bezettingsgraad'!$F$17)/'4. Bezettingsgraad'!$F$17)))</f>
        <v>#DIV/0!</v>
      </c>
      <c r="G6" s="4"/>
    </row>
    <row r="7" spans="1:8" x14ac:dyDescent="0.25">
      <c r="A7" s="71" t="str">
        <f>'2. Opbrengsten'!A8</f>
        <v>Ruimte C</v>
      </c>
      <c r="B7" s="76">
        <f>'2. Opbrengsten'!E8</f>
        <v>0</v>
      </c>
      <c r="C7" s="89" t="e">
        <f t="shared" si="0"/>
        <v>#DIV/0!</v>
      </c>
      <c r="D7" s="89" t="e">
        <f t="shared" si="1"/>
        <v>#DIV/0!</v>
      </c>
      <c r="E7" s="89" t="e">
        <f t="shared" si="2"/>
        <v>#DIV/0!</v>
      </c>
      <c r="F7" s="118" t="e">
        <f>B7*(1+(('5. Groei'!$F$5)+(('4. Bezettingsgraad'!$F$18-'4. Bezettingsgraad'!$F$17)/'4. Bezettingsgraad'!$F$17)))</f>
        <v>#DIV/0!</v>
      </c>
      <c r="G7" s="4"/>
    </row>
    <row r="8" spans="1:8" x14ac:dyDescent="0.25">
      <c r="A8" s="71" t="str">
        <f>'2. Opbrengsten'!A9</f>
        <v>Ruimte D</v>
      </c>
      <c r="B8" s="76">
        <f>'2. Opbrengsten'!E9</f>
        <v>0</v>
      </c>
      <c r="C8" s="89" t="e">
        <f t="shared" si="0"/>
        <v>#DIV/0!</v>
      </c>
      <c r="D8" s="89" t="e">
        <f t="shared" si="1"/>
        <v>#DIV/0!</v>
      </c>
      <c r="E8" s="89" t="e">
        <f t="shared" si="2"/>
        <v>#DIV/0!</v>
      </c>
      <c r="F8" s="118" t="e">
        <f>B8*(1+(('5. Groei'!$F$5)+(('4. Bezettingsgraad'!$F$18-'4. Bezettingsgraad'!$F$17)/'4. Bezettingsgraad'!$F$17)))</f>
        <v>#DIV/0!</v>
      </c>
      <c r="G8" s="4"/>
    </row>
    <row r="9" spans="1:8" x14ac:dyDescent="0.25">
      <c r="A9" s="71" t="str">
        <f>'2. Opbrengsten'!A10</f>
        <v>Ruimte E</v>
      </c>
      <c r="B9" s="76">
        <f>'2. Opbrengsten'!E10</f>
        <v>0</v>
      </c>
      <c r="C9" s="89" t="e">
        <f t="shared" si="0"/>
        <v>#DIV/0!</v>
      </c>
      <c r="D9" s="89" t="e">
        <f t="shared" si="1"/>
        <v>#DIV/0!</v>
      </c>
      <c r="E9" s="89" t="e">
        <f t="shared" si="2"/>
        <v>#DIV/0!</v>
      </c>
      <c r="F9" s="118" t="e">
        <f>B9*(1+(('5. Groei'!$F$5)+(('4. Bezettingsgraad'!$F$18-'4. Bezettingsgraad'!$F$17)/'4. Bezettingsgraad'!$F$17)))</f>
        <v>#DIV/0!</v>
      </c>
      <c r="G9" s="4"/>
    </row>
    <row r="10" spans="1:8" x14ac:dyDescent="0.25">
      <c r="A10" s="71" t="str">
        <f>'2. Opbrengsten'!A11</f>
        <v>Ruimte F</v>
      </c>
      <c r="B10" s="76">
        <f>'2. Opbrengsten'!E11</f>
        <v>0</v>
      </c>
      <c r="C10" s="89" t="e">
        <f t="shared" si="0"/>
        <v>#DIV/0!</v>
      </c>
      <c r="D10" s="89" t="e">
        <f t="shared" si="1"/>
        <v>#DIV/0!</v>
      </c>
      <c r="E10" s="89" t="e">
        <f t="shared" si="2"/>
        <v>#DIV/0!</v>
      </c>
      <c r="F10" s="118" t="e">
        <f>B10*(1+(('5. Groei'!$F$5)+(('4. Bezettingsgraad'!$F$18-'4. Bezettingsgraad'!$F$17)/'4. Bezettingsgraad'!$F$17)))</f>
        <v>#DIV/0!</v>
      </c>
      <c r="G10" s="4"/>
    </row>
    <row r="11" spans="1:8" x14ac:dyDescent="0.25">
      <c r="A11" s="71" t="str">
        <f>'2. Opbrengsten'!A12</f>
        <v>Ruimte G</v>
      </c>
      <c r="B11" s="76">
        <f>'2. Opbrengsten'!E12</f>
        <v>0</v>
      </c>
      <c r="C11" s="89" t="e">
        <f t="shared" si="0"/>
        <v>#DIV/0!</v>
      </c>
      <c r="D11" s="89" t="e">
        <f t="shared" si="1"/>
        <v>#DIV/0!</v>
      </c>
      <c r="E11" s="89" t="e">
        <f t="shared" si="2"/>
        <v>#DIV/0!</v>
      </c>
      <c r="F11" s="118" t="e">
        <f>B11*(1+(('5. Groei'!$F$5)+(('4. Bezettingsgraad'!$F$18-'4. Bezettingsgraad'!$F$17)/'4. Bezettingsgraad'!$F$17)))</f>
        <v>#DIV/0!</v>
      </c>
      <c r="G11" s="4"/>
    </row>
    <row r="12" spans="1:8" x14ac:dyDescent="0.25">
      <c r="A12" s="71" t="str">
        <f>'2. Opbrengsten'!A13</f>
        <v>Ruimte H</v>
      </c>
      <c r="B12" s="76">
        <f>'2. Opbrengsten'!E13</f>
        <v>0</v>
      </c>
      <c r="C12" s="89" t="e">
        <f t="shared" si="0"/>
        <v>#DIV/0!</v>
      </c>
      <c r="D12" s="89" t="e">
        <f t="shared" si="1"/>
        <v>#DIV/0!</v>
      </c>
      <c r="E12" s="89" t="e">
        <f t="shared" si="2"/>
        <v>#DIV/0!</v>
      </c>
      <c r="F12" s="118" t="e">
        <f>B12*(1+(('5. Groei'!$F$5)+(('4. Bezettingsgraad'!$F$18-'4. Bezettingsgraad'!$F$17)/'4. Bezettingsgraad'!$F$17)))</f>
        <v>#DIV/0!</v>
      </c>
      <c r="G12" s="4"/>
      <c r="H12" s="79"/>
    </row>
    <row r="13" spans="1:8" x14ac:dyDescent="0.25">
      <c r="A13" s="71" t="str">
        <f>'2. Opbrengsten'!A14</f>
        <v>Ruimte I</v>
      </c>
      <c r="B13" s="76">
        <f>'2. Opbrengsten'!E14</f>
        <v>0</v>
      </c>
      <c r="C13" s="89" t="e">
        <f t="shared" si="0"/>
        <v>#DIV/0!</v>
      </c>
      <c r="D13" s="89" t="e">
        <f t="shared" si="1"/>
        <v>#DIV/0!</v>
      </c>
      <c r="E13" s="89" t="e">
        <f t="shared" si="2"/>
        <v>#DIV/0!</v>
      </c>
      <c r="F13" s="118" t="e">
        <f>B13*(1+(('5. Groei'!$F$5)+(('4. Bezettingsgraad'!$F$18-'4. Bezettingsgraad'!$F$17)/'4. Bezettingsgraad'!$F$17)))</f>
        <v>#DIV/0!</v>
      </c>
      <c r="G13" s="4"/>
    </row>
    <row r="14" spans="1:8" x14ac:dyDescent="0.25">
      <c r="A14" s="286" t="str">
        <f>'2. Opbrengsten'!A15</f>
        <v>Ruimte J</v>
      </c>
      <c r="B14" s="288">
        <f>'2. Opbrengsten'!E15</f>
        <v>0</v>
      </c>
      <c r="C14" s="289" t="e">
        <f t="shared" si="0"/>
        <v>#DIV/0!</v>
      </c>
      <c r="D14" s="289" t="e">
        <f t="shared" si="1"/>
        <v>#DIV/0!</v>
      </c>
      <c r="E14" s="289" t="e">
        <f t="shared" si="2"/>
        <v>#DIV/0!</v>
      </c>
      <c r="F14" s="118" t="e">
        <f>B14*(1+(('5. Groei'!$F$5)+(('4. Bezettingsgraad'!$F$18-'4. Bezettingsgraad'!$F$17)/'4. Bezettingsgraad'!$F$17)))</f>
        <v>#DIV/0!</v>
      </c>
      <c r="G14" s="4"/>
    </row>
    <row r="15" spans="1:8" x14ac:dyDescent="0.25">
      <c r="A15" s="71" t="str">
        <f>'2. Opbrengsten'!A16</f>
        <v>Totaal contractuele huur</v>
      </c>
      <c r="B15" s="76">
        <f>SUM(B5:B14)</f>
        <v>0</v>
      </c>
      <c r="C15" s="76" t="e">
        <f>SUM(C5:C14)</f>
        <v>#DIV/0!</v>
      </c>
      <c r="D15" s="76" t="e">
        <f>SUM(D5:D14)</f>
        <v>#DIV/0!</v>
      </c>
      <c r="E15" s="76" t="e">
        <f>SUM(E5:E14)</f>
        <v>#DIV/0!</v>
      </c>
      <c r="F15" s="272" t="e">
        <f>SUM(F5:F14)</f>
        <v>#DIV/0!</v>
      </c>
      <c r="G15" s="76"/>
    </row>
    <row r="16" spans="1:8" x14ac:dyDescent="0.25">
      <c r="A16" s="37"/>
      <c r="B16" s="4"/>
      <c r="C16" s="10"/>
      <c r="D16" s="378"/>
      <c r="E16" s="4"/>
      <c r="F16" s="40"/>
      <c r="G16" s="4"/>
    </row>
    <row r="17" spans="1:7" x14ac:dyDescent="0.25">
      <c r="A17" s="77" t="s">
        <v>124</v>
      </c>
      <c r="B17" s="84">
        <f>B4</f>
        <v>2013</v>
      </c>
      <c r="C17" s="83">
        <f>B17+1</f>
        <v>2014</v>
      </c>
      <c r="D17" s="83">
        <f t="shared" ref="D17:F17" si="3">C17+1</f>
        <v>2015</v>
      </c>
      <c r="E17" s="83">
        <f t="shared" si="3"/>
        <v>2016</v>
      </c>
      <c r="F17" s="117">
        <f t="shared" si="3"/>
        <v>2017</v>
      </c>
      <c r="G17" s="4"/>
    </row>
    <row r="18" spans="1:7" x14ac:dyDescent="0.25">
      <c r="A18" s="37" t="s">
        <v>158</v>
      </c>
      <c r="B18" s="76">
        <f>'2. Opbrengsten'!D19</f>
        <v>0</v>
      </c>
      <c r="C18" s="89">
        <f>B18*(1+'5. Groei'!$E$5)</f>
        <v>0</v>
      </c>
      <c r="D18" s="89">
        <f>C18*(1+'5. Groei'!$E$5)</f>
        <v>0</v>
      </c>
      <c r="E18" s="89">
        <f>D18*(1+'5. Groei'!$E$5)</f>
        <v>0</v>
      </c>
      <c r="F18" s="270">
        <f>E18*(1+'5. Groei'!$E$5)</f>
        <v>0</v>
      </c>
      <c r="G18" s="4"/>
    </row>
    <row r="19" spans="1:7" x14ac:dyDescent="0.25">
      <c r="A19" s="119" t="s">
        <v>125</v>
      </c>
      <c r="B19" s="386">
        <f>B15+B18</f>
        <v>0</v>
      </c>
      <c r="C19" s="386" t="e">
        <f>C15+C18</f>
        <v>#DIV/0!</v>
      </c>
      <c r="D19" s="386" t="e">
        <f>D15+D18</f>
        <v>#DIV/0!</v>
      </c>
      <c r="E19" s="386" t="e">
        <f>E15+E18</f>
        <v>#DIV/0!</v>
      </c>
      <c r="F19" s="387" t="e">
        <f>F15+F18</f>
        <v>#DIV/0!</v>
      </c>
      <c r="G19" s="4"/>
    </row>
    <row r="20" spans="1:7" x14ac:dyDescent="0.25">
      <c r="A20" s="41"/>
      <c r="B20" s="4"/>
      <c r="C20" s="4"/>
      <c r="D20" s="4"/>
      <c r="E20" s="4"/>
      <c r="F20" s="40"/>
      <c r="G20" s="4"/>
    </row>
    <row r="21" spans="1:7" x14ac:dyDescent="0.25">
      <c r="A21" s="39" t="s">
        <v>128</v>
      </c>
      <c r="B21" s="114">
        <f>B17</f>
        <v>2013</v>
      </c>
      <c r="C21" s="115">
        <f>B21+1</f>
        <v>2014</v>
      </c>
      <c r="D21" s="115">
        <f t="shared" ref="D21:F21" si="4">C21+1</f>
        <v>2015</v>
      </c>
      <c r="E21" s="115">
        <f t="shared" si="4"/>
        <v>2016</v>
      </c>
      <c r="F21" s="120">
        <f t="shared" si="4"/>
        <v>2017</v>
      </c>
      <c r="G21" s="4"/>
    </row>
    <row r="22" spans="1:7" x14ac:dyDescent="0.25">
      <c r="A22" s="41" t="s">
        <v>137</v>
      </c>
      <c r="B22" s="78">
        <f>'2. Opbrengsten'!E23</f>
        <v>0</v>
      </c>
      <c r="C22" s="78">
        <f>B22*((1+'5. Groei'!$E$5)*(1+'5. Groei'!$E$8))</f>
        <v>0</v>
      </c>
      <c r="D22" s="78">
        <f>C22+((F22-C22)/3)</f>
        <v>0</v>
      </c>
      <c r="E22" s="78">
        <f>D22+((F22-C22)/3)</f>
        <v>0</v>
      </c>
      <c r="F22" s="123">
        <f>B22*((1+'5. Groei'!$F$5)*(1+'5. Groei'!$F$8))</f>
        <v>0</v>
      </c>
      <c r="G22" s="4"/>
    </row>
    <row r="23" spans="1:7" x14ac:dyDescent="0.25">
      <c r="A23" s="535" t="s">
        <v>138</v>
      </c>
      <c r="B23" s="78">
        <f>'2. Opbrengsten'!E24</f>
        <v>0</v>
      </c>
      <c r="C23" s="78">
        <f>B23*((1+'5. Groei'!$E$5)*(1+'5. Groei'!$E$8))</f>
        <v>0</v>
      </c>
      <c r="D23" s="78">
        <f>C23+((F23-C23)/3)</f>
        <v>0</v>
      </c>
      <c r="E23" s="78">
        <f>D23+((F23-C23)/3)</f>
        <v>0</v>
      </c>
      <c r="F23" s="123">
        <f>B23*((1+'5. Groei'!$F$5)*(1+'5. Groei'!$F$8))</f>
        <v>0</v>
      </c>
      <c r="G23" s="4"/>
    </row>
    <row r="24" spans="1:7" x14ac:dyDescent="0.25">
      <c r="A24" s="535" t="s">
        <v>139</v>
      </c>
      <c r="B24" s="78">
        <f>'2. Opbrengsten'!E25</f>
        <v>0</v>
      </c>
      <c r="C24" s="78">
        <f>B24*((1+'5. Groei'!$E$5)*(1+'5. Groei'!$E$8))</f>
        <v>0</v>
      </c>
      <c r="D24" s="78">
        <f>C24+((F24-C24)/3)</f>
        <v>0</v>
      </c>
      <c r="E24" s="78">
        <f>D24+((F24-C24)/3)</f>
        <v>0</v>
      </c>
      <c r="F24" s="123">
        <f>B24*((1+'5. Groei'!$F$5)*(1+'5. Groei'!$F$8))</f>
        <v>0</v>
      </c>
      <c r="G24" s="4"/>
    </row>
    <row r="25" spans="1:7" x14ac:dyDescent="0.25">
      <c r="A25" s="119" t="s">
        <v>142</v>
      </c>
      <c r="B25" s="384">
        <f>SUM(B22:B24)</f>
        <v>0</v>
      </c>
      <c r="C25" s="384">
        <f>SUM(C22:C24)</f>
        <v>0</v>
      </c>
      <c r="D25" s="384">
        <f>SUM(D22:D24)</f>
        <v>0</v>
      </c>
      <c r="E25" s="384">
        <f>SUM(E22:E24)</f>
        <v>0</v>
      </c>
      <c r="F25" s="385">
        <f>SUM(F22:F24)</f>
        <v>0</v>
      </c>
      <c r="G25" s="4"/>
    </row>
    <row r="26" spans="1:7" x14ac:dyDescent="0.25">
      <c r="A26" s="41"/>
      <c r="B26" s="3"/>
      <c r="C26" s="17"/>
      <c r="D26" s="378"/>
      <c r="E26" s="4"/>
      <c r="F26" s="40"/>
      <c r="G26" s="4"/>
    </row>
    <row r="27" spans="1:7" x14ac:dyDescent="0.25">
      <c r="A27" s="39" t="s">
        <v>79</v>
      </c>
      <c r="B27" s="114">
        <f>B21</f>
        <v>2013</v>
      </c>
      <c r="C27" s="115">
        <f>B27+1</f>
        <v>2014</v>
      </c>
      <c r="D27" s="115">
        <f t="shared" ref="D27:F27" si="5">C27+1</f>
        <v>2015</v>
      </c>
      <c r="E27" s="115">
        <f t="shared" si="5"/>
        <v>2016</v>
      </c>
      <c r="F27" s="120">
        <f t="shared" si="5"/>
        <v>2017</v>
      </c>
      <c r="G27" s="4"/>
    </row>
    <row r="28" spans="1:7" x14ac:dyDescent="0.25">
      <c r="A28" s="41">
        <f>'2. Opbrengsten'!A29</f>
        <v>0</v>
      </c>
      <c r="B28" s="78">
        <f>'2. Opbrengsten'!E29</f>
        <v>0</v>
      </c>
      <c r="C28" s="89">
        <f>B28*((1+'5. Groei'!$E$5)*(1+'5. Groei'!$E$9))</f>
        <v>0</v>
      </c>
      <c r="D28" s="377">
        <f>C28+((F28-C28)/3)</f>
        <v>0</v>
      </c>
      <c r="E28" s="76">
        <f>D28+((F28-C28)/3)</f>
        <v>0</v>
      </c>
      <c r="F28" s="272">
        <f>B28*((1+'5. Groei'!$F$5)*(1+'5. Groei'!$F$9))</f>
        <v>0</v>
      </c>
      <c r="G28" s="4"/>
    </row>
    <row r="29" spans="1:7" x14ac:dyDescent="0.25">
      <c r="A29" s="41">
        <f>'2. Opbrengsten'!A30</f>
        <v>0</v>
      </c>
      <c r="B29" s="78">
        <f>'2. Opbrengsten'!E30</f>
        <v>0</v>
      </c>
      <c r="C29" s="89">
        <f>B29*((1+'5. Groei'!$E$5)*(1+'5. Groei'!$E$9))</f>
        <v>0</v>
      </c>
      <c r="D29" s="377">
        <f t="shared" ref="D29:D38" si="6">C29+((F29-C29)/3)</f>
        <v>0</v>
      </c>
      <c r="E29" s="76">
        <f t="shared" ref="E29:E38" si="7">D29+((F29-C29)/3)</f>
        <v>0</v>
      </c>
      <c r="F29" s="118">
        <f>B29*((1+'5. Groei'!$F$5)*(1+'5. Groei'!$F$9))</f>
        <v>0</v>
      </c>
      <c r="G29" s="4"/>
    </row>
    <row r="30" spans="1:7" x14ac:dyDescent="0.25">
      <c r="A30" s="41">
        <f>'2. Opbrengsten'!A31</f>
        <v>0</v>
      </c>
      <c r="B30" s="78">
        <f>'2. Opbrengsten'!E31</f>
        <v>0</v>
      </c>
      <c r="C30" s="89">
        <f>B30*((1+'5. Groei'!$E$5)*(1+'5. Groei'!$E$9))</f>
        <v>0</v>
      </c>
      <c r="D30" s="377">
        <f t="shared" si="6"/>
        <v>0</v>
      </c>
      <c r="E30" s="76">
        <f t="shared" si="7"/>
        <v>0</v>
      </c>
      <c r="F30" s="118">
        <f>B30*((1+'5. Groei'!$F$5)*(1+'5. Groei'!$F$9))</f>
        <v>0</v>
      </c>
      <c r="G30" s="4"/>
    </row>
    <row r="31" spans="1:7" x14ac:dyDescent="0.25">
      <c r="A31" s="41">
        <f>'2. Opbrengsten'!A32</f>
        <v>0</v>
      </c>
      <c r="B31" s="78">
        <f>'2. Opbrengsten'!E32</f>
        <v>0</v>
      </c>
      <c r="C31" s="89">
        <f>B31*((1+'5. Groei'!$E$5)*(1+'5. Groei'!$E$9))</f>
        <v>0</v>
      </c>
      <c r="D31" s="377">
        <f t="shared" si="6"/>
        <v>0</v>
      </c>
      <c r="E31" s="76">
        <f t="shared" si="7"/>
        <v>0</v>
      </c>
      <c r="F31" s="118">
        <f>B31*((1+'5. Groei'!$F$5)*(1+'5. Groei'!$F$9))</f>
        <v>0</v>
      </c>
      <c r="G31" s="4"/>
    </row>
    <row r="32" spans="1:7" x14ac:dyDescent="0.25">
      <c r="A32" s="41">
        <f>'2. Opbrengsten'!A33</f>
        <v>0</v>
      </c>
      <c r="B32" s="78">
        <f>'2. Opbrengsten'!E33</f>
        <v>0</v>
      </c>
      <c r="C32" s="89">
        <f>B32*((1+'5. Groei'!$E$5)*(1+'5. Groei'!$E$9))</f>
        <v>0</v>
      </c>
      <c r="D32" s="377">
        <f t="shared" si="6"/>
        <v>0</v>
      </c>
      <c r="E32" s="76">
        <f t="shared" si="7"/>
        <v>0</v>
      </c>
      <c r="F32" s="118">
        <f>B32*((1+'5. Groei'!$F$5)*(1+'5. Groei'!$F$9))</f>
        <v>0</v>
      </c>
      <c r="G32" s="4"/>
    </row>
    <row r="33" spans="1:7" x14ac:dyDescent="0.25">
      <c r="A33" s="41">
        <f>'2. Opbrengsten'!A34</f>
        <v>0</v>
      </c>
      <c r="B33" s="78">
        <f>'2. Opbrengsten'!E34</f>
        <v>0</v>
      </c>
      <c r="C33" s="89">
        <f>B33*((1+'5. Groei'!$E$5)*(1+'5. Groei'!$E$9))</f>
        <v>0</v>
      </c>
      <c r="D33" s="377">
        <f t="shared" si="6"/>
        <v>0</v>
      </c>
      <c r="E33" s="76">
        <f t="shared" si="7"/>
        <v>0</v>
      </c>
      <c r="F33" s="118">
        <f>B33*((1+'5. Groei'!$F$5)*(1+'5. Groei'!$F$9))</f>
        <v>0</v>
      </c>
      <c r="G33" s="4"/>
    </row>
    <row r="34" spans="1:7" x14ac:dyDescent="0.25">
      <c r="A34" s="41">
        <f>'2. Opbrengsten'!A35</f>
        <v>0</v>
      </c>
      <c r="B34" s="78">
        <f>'2. Opbrengsten'!E35</f>
        <v>0</v>
      </c>
      <c r="C34" s="89">
        <f>B34*((1+'5. Groei'!$E$5)*(1+'5. Groei'!$E$9))</f>
        <v>0</v>
      </c>
      <c r="D34" s="377">
        <f t="shared" si="6"/>
        <v>0</v>
      </c>
      <c r="E34" s="76">
        <f t="shared" si="7"/>
        <v>0</v>
      </c>
      <c r="F34" s="118">
        <f>B34*((1+'5. Groei'!$F$5)*(1+'5. Groei'!$F$9))</f>
        <v>0</v>
      </c>
      <c r="G34" s="4"/>
    </row>
    <row r="35" spans="1:7" x14ac:dyDescent="0.25">
      <c r="A35" s="41">
        <f>'2. Opbrengsten'!A36</f>
        <v>0</v>
      </c>
      <c r="B35" s="78">
        <f>'2. Opbrengsten'!E36</f>
        <v>0</v>
      </c>
      <c r="C35" s="89">
        <f>B35*((1+'5. Groei'!$E$5)*(1+'5. Groei'!$E$9))</f>
        <v>0</v>
      </c>
      <c r="D35" s="377">
        <f t="shared" si="6"/>
        <v>0</v>
      </c>
      <c r="E35" s="76">
        <f t="shared" si="7"/>
        <v>0</v>
      </c>
      <c r="F35" s="118">
        <f>B35*((1+'5. Groei'!$F$5)*(1+'5. Groei'!$F$9))</f>
        <v>0</v>
      </c>
      <c r="G35" s="4"/>
    </row>
    <row r="36" spans="1:7" ht="15" customHeight="1" x14ac:dyDescent="0.25">
      <c r="A36" s="287">
        <f>'2. Opbrengsten'!A37</f>
        <v>0</v>
      </c>
      <c r="B36" s="78">
        <f>'2. Opbrengsten'!E37</f>
        <v>0</v>
      </c>
      <c r="C36" s="89">
        <f>B36*((1+'5. Groei'!$E$5)*(1+'5. Groei'!$E$9))</f>
        <v>0</v>
      </c>
      <c r="D36" s="377">
        <f t="shared" si="6"/>
        <v>0</v>
      </c>
      <c r="E36" s="76">
        <f t="shared" si="7"/>
        <v>0</v>
      </c>
      <c r="F36" s="118">
        <f>B36*((1+'5. Groei'!$F$5)*(1+'5. Groei'!$F$9))</f>
        <v>0</v>
      </c>
      <c r="G36" s="4"/>
    </row>
    <row r="37" spans="1:7" ht="15" customHeight="1" x14ac:dyDescent="0.25">
      <c r="A37" s="287">
        <f>'2. Opbrengsten'!A38</f>
        <v>0</v>
      </c>
      <c r="B37" s="78">
        <f>'2. Opbrengsten'!E38</f>
        <v>0</v>
      </c>
      <c r="C37" s="89">
        <f>B37*((1+'5. Groei'!$E$5)*(1+'5. Groei'!$E$9))</f>
        <v>0</v>
      </c>
      <c r="D37" s="377">
        <f t="shared" si="6"/>
        <v>0</v>
      </c>
      <c r="E37" s="76">
        <f t="shared" si="7"/>
        <v>0</v>
      </c>
      <c r="F37" s="118">
        <f>B37*((1+'5. Groei'!$F$5)*(1+'5. Groei'!$F$9))</f>
        <v>0</v>
      </c>
      <c r="G37" s="4"/>
    </row>
    <row r="38" spans="1:7" ht="15" customHeight="1" x14ac:dyDescent="0.25">
      <c r="A38" s="287">
        <f>'2. Opbrengsten'!A39</f>
        <v>0</v>
      </c>
      <c r="B38" s="78">
        <f>'2. Opbrengsten'!E39</f>
        <v>0</v>
      </c>
      <c r="C38" s="89">
        <f>B38*((1+'5. Groei'!$E$5)*(1+'5. Groei'!$E$9))</f>
        <v>0</v>
      </c>
      <c r="D38" s="377">
        <f t="shared" si="6"/>
        <v>0</v>
      </c>
      <c r="E38" s="76">
        <f t="shared" si="7"/>
        <v>0</v>
      </c>
      <c r="F38" s="118">
        <f>B38*((1+'5. Groei'!$F$5)*(1+'5. Groei'!$F$9))</f>
        <v>0</v>
      </c>
      <c r="G38" s="4"/>
    </row>
    <row r="39" spans="1:7" ht="15" customHeight="1" x14ac:dyDescent="0.25">
      <c r="A39" s="119" t="s">
        <v>80</v>
      </c>
      <c r="B39" s="113">
        <f>SUM(B28:B38)</f>
        <v>0</v>
      </c>
      <c r="C39" s="113">
        <f>SUM(C28:C38)</f>
        <v>0</v>
      </c>
      <c r="D39" s="113">
        <f>SUM(D28:D38)</f>
        <v>0</v>
      </c>
      <c r="E39" s="113">
        <f>SUM(E28:E38)</f>
        <v>0</v>
      </c>
      <c r="F39" s="122">
        <f>SUM(F28:F38)</f>
        <v>0</v>
      </c>
      <c r="G39" s="4"/>
    </row>
    <row r="40" spans="1:7" ht="15" customHeight="1" x14ac:dyDescent="0.25">
      <c r="A40" s="42"/>
      <c r="B40" s="2"/>
      <c r="C40" s="10"/>
      <c r="D40" s="378"/>
      <c r="E40" s="4"/>
      <c r="F40" s="40"/>
      <c r="G40" s="4"/>
    </row>
    <row r="41" spans="1:7" x14ac:dyDescent="0.25">
      <c r="A41" s="121" t="s">
        <v>91</v>
      </c>
      <c r="B41" s="384">
        <f>B39+B19+B25</f>
        <v>0</v>
      </c>
      <c r="C41" s="384" t="e">
        <f>C39+C25+C15</f>
        <v>#DIV/0!</v>
      </c>
      <c r="D41" s="384" t="e">
        <f>D39+D19+D25</f>
        <v>#DIV/0!</v>
      </c>
      <c r="E41" s="384" t="e">
        <f>E39+E19+E25</f>
        <v>#DIV/0!</v>
      </c>
      <c r="F41" s="385" t="e">
        <f>F39+F19+F25</f>
        <v>#DIV/0!</v>
      </c>
      <c r="G41" s="4"/>
    </row>
    <row r="42" spans="1:7" ht="15.75" thickBot="1" x14ac:dyDescent="0.3">
      <c r="A42" s="71"/>
      <c r="B42" s="76"/>
      <c r="C42" s="10"/>
      <c r="D42" s="378"/>
      <c r="E42" s="4"/>
      <c r="F42" s="40"/>
      <c r="G42" s="4"/>
    </row>
    <row r="43" spans="1:7" ht="24" thickBot="1" x14ac:dyDescent="0.4">
      <c r="A43" s="48" t="s">
        <v>0</v>
      </c>
      <c r="B43" s="405"/>
      <c r="C43" s="128"/>
      <c r="D43" s="128"/>
      <c r="E43" s="128"/>
      <c r="F43" s="129"/>
      <c r="G43" s="4"/>
    </row>
    <row r="44" spans="1:7" x14ac:dyDescent="0.25">
      <c r="A44" s="37"/>
      <c r="B44" s="4"/>
      <c r="C44" s="4"/>
      <c r="D44" s="12"/>
      <c r="E44" s="4"/>
      <c r="F44" s="40"/>
      <c r="G44" s="4"/>
    </row>
    <row r="45" spans="1:7" x14ac:dyDescent="0.25">
      <c r="A45" s="39" t="s">
        <v>10</v>
      </c>
      <c r="B45" s="114">
        <f>B27</f>
        <v>2013</v>
      </c>
      <c r="C45" s="115">
        <f>B45+1</f>
        <v>2014</v>
      </c>
      <c r="D45" s="115">
        <f t="shared" ref="D45:F45" si="8">C45+1</f>
        <v>2015</v>
      </c>
      <c r="E45" s="115">
        <f t="shared" si="8"/>
        <v>2016</v>
      </c>
      <c r="F45" s="120">
        <f t="shared" si="8"/>
        <v>2017</v>
      </c>
      <c r="G45" s="4"/>
    </row>
    <row r="46" spans="1:7" x14ac:dyDescent="0.25">
      <c r="A46" s="229" t="str">
        <f>'3. Kosten'!H18</f>
        <v>Bar</v>
      </c>
      <c r="B46" s="17"/>
      <c r="C46" s="90"/>
      <c r="D46" s="91"/>
      <c r="E46" s="76"/>
      <c r="F46" s="118"/>
      <c r="G46" s="4"/>
    </row>
    <row r="47" spans="1:7" x14ac:dyDescent="0.25">
      <c r="A47" s="37" t="str">
        <f>'3. Kosten'!H19</f>
        <v>Alcoholisch</v>
      </c>
      <c r="B47" s="17">
        <f>'3. Kosten'!L19</f>
        <v>0</v>
      </c>
      <c r="C47" s="90">
        <f>B47*((1+'5. Groei'!$E$5)*(1+'5. Groei'!$E$8))</f>
        <v>0</v>
      </c>
      <c r="D47" s="91">
        <f>C47+((F47-C47)/3)</f>
        <v>0</v>
      </c>
      <c r="E47" s="76">
        <f>D47+((F47-C47)/3)</f>
        <v>0</v>
      </c>
      <c r="F47" s="118">
        <f>B47*((1+'5. Groei'!$F$5)*(1+'5. Groei'!$F$8))</f>
        <v>0</v>
      </c>
      <c r="G47" s="4"/>
    </row>
    <row r="48" spans="1:7" x14ac:dyDescent="0.25">
      <c r="A48" s="37" t="str">
        <f>'3. Kosten'!H20</f>
        <v>Non-alcoholisch</v>
      </c>
      <c r="B48" s="17">
        <f>'3. Kosten'!L20</f>
        <v>0</v>
      </c>
      <c r="C48" s="90">
        <f>B48*((1+'5. Groei'!$E$5)*(1+'5. Groei'!$E$8))</f>
        <v>0</v>
      </c>
      <c r="D48" s="91">
        <f t="shared" ref="D48:D56" si="9">C48+((F48-C48)/3)</f>
        <v>0</v>
      </c>
      <c r="E48" s="76">
        <f t="shared" ref="E48:E56" si="10">D48+((F48-C48)/3)</f>
        <v>0</v>
      </c>
      <c r="F48" s="118">
        <f>B48*((1+'5. Groei'!$F$5)*(1+'5. Groei'!$F$8))</f>
        <v>0</v>
      </c>
      <c r="G48" s="4"/>
    </row>
    <row r="49" spans="1:7" x14ac:dyDescent="0.25">
      <c r="A49" s="37" t="str">
        <f>'3. Kosten'!H21</f>
        <v>Etenswaren</v>
      </c>
      <c r="B49" s="17">
        <f>'3. Kosten'!L21</f>
        <v>0</v>
      </c>
      <c r="C49" s="90">
        <f>B49*((1+'5. Groei'!$E$5)*(1+'5. Groei'!$E$8))</f>
        <v>0</v>
      </c>
      <c r="D49" s="91">
        <f t="shared" si="9"/>
        <v>0</v>
      </c>
      <c r="E49" s="76">
        <f t="shared" si="10"/>
        <v>0</v>
      </c>
      <c r="F49" s="118">
        <f>B49*((1+'5. Groei'!$F$5)*(1+'5. Groei'!$F$8))</f>
        <v>0</v>
      </c>
      <c r="G49" s="4"/>
    </row>
    <row r="50" spans="1:7" x14ac:dyDescent="0.25">
      <c r="A50" s="71"/>
      <c r="B50" s="17"/>
      <c r="C50" s="90"/>
      <c r="D50" s="91"/>
      <c r="E50" s="76"/>
      <c r="F50" s="118"/>
      <c r="G50" s="4"/>
    </row>
    <row r="51" spans="1:7" x14ac:dyDescent="0.25">
      <c r="A51" s="229" t="str">
        <f>'3. Kosten'!H23</f>
        <v>Overige</v>
      </c>
      <c r="B51" s="17"/>
      <c r="C51" s="90"/>
      <c r="D51" s="91"/>
      <c r="E51" s="76"/>
      <c r="F51" s="118"/>
      <c r="G51" s="4"/>
    </row>
    <row r="52" spans="1:7" x14ac:dyDescent="0.25">
      <c r="A52" s="37">
        <f>'3. Kosten'!H24</f>
        <v>0</v>
      </c>
      <c r="B52" s="17">
        <f>'3. Kosten'!L24</f>
        <v>0</v>
      </c>
      <c r="C52" s="90">
        <f>B52*((1+'5. Groei'!$E$5)*(1+'5. Groei'!$E$8))</f>
        <v>0</v>
      </c>
      <c r="D52" s="91">
        <f t="shared" si="9"/>
        <v>0</v>
      </c>
      <c r="E52" s="76">
        <f t="shared" si="10"/>
        <v>0</v>
      </c>
      <c r="F52" s="118">
        <f>B52*((1+'5. Groei'!$F$5)*(1+'5. Groei'!$F$8))</f>
        <v>0</v>
      </c>
      <c r="G52" s="4"/>
    </row>
    <row r="53" spans="1:7" x14ac:dyDescent="0.25">
      <c r="A53" s="37">
        <f>'3. Kosten'!H25</f>
        <v>0</v>
      </c>
      <c r="B53" s="17">
        <f>'3. Kosten'!L25</f>
        <v>0</v>
      </c>
      <c r="C53" s="90">
        <f>B53*((1+'5. Groei'!$E$5)*(1+'5. Groei'!$E$8))</f>
        <v>0</v>
      </c>
      <c r="D53" s="91">
        <f t="shared" si="9"/>
        <v>0</v>
      </c>
      <c r="E53" s="76">
        <f t="shared" si="10"/>
        <v>0</v>
      </c>
      <c r="F53" s="118">
        <f>B53*((1+'5. Groei'!$F$5)*(1+'5. Groei'!$F$8))</f>
        <v>0</v>
      </c>
      <c r="G53" s="4"/>
    </row>
    <row r="54" spans="1:7" x14ac:dyDescent="0.25">
      <c r="A54" s="37">
        <f>'3. Kosten'!H26</f>
        <v>0</v>
      </c>
      <c r="B54" s="17">
        <f>'3. Kosten'!L26</f>
        <v>0</v>
      </c>
      <c r="C54" s="90">
        <f>B54*((1+'5. Groei'!$E$5)*(1+'5. Groei'!$E$8))</f>
        <v>0</v>
      </c>
      <c r="D54" s="91">
        <f t="shared" si="9"/>
        <v>0</v>
      </c>
      <c r="E54" s="76">
        <f t="shared" si="10"/>
        <v>0</v>
      </c>
      <c r="F54" s="118">
        <f>B54*((1+'5. Groei'!$F$5)*(1+'5. Groei'!$F$8))</f>
        <v>0</v>
      </c>
      <c r="G54" s="4"/>
    </row>
    <row r="55" spans="1:7" x14ac:dyDescent="0.25">
      <c r="A55" s="37">
        <f>'3. Kosten'!H27</f>
        <v>0</v>
      </c>
      <c r="B55" s="17">
        <f>'3. Kosten'!L27</f>
        <v>0</v>
      </c>
      <c r="C55" s="90">
        <f>B55*((1+'5. Groei'!$E$5)*(1+'5. Groei'!$E$8))</f>
        <v>0</v>
      </c>
      <c r="D55" s="91">
        <f t="shared" si="9"/>
        <v>0</v>
      </c>
      <c r="E55" s="76">
        <f t="shared" si="10"/>
        <v>0</v>
      </c>
      <c r="F55" s="118">
        <f>B55*((1+'5. Groei'!$F$5)*(1+'5. Groei'!$F$8))</f>
        <v>0</v>
      </c>
      <c r="G55" s="4"/>
    </row>
    <row r="56" spans="1:7" x14ac:dyDescent="0.25">
      <c r="A56" s="37">
        <f>'3. Kosten'!H28</f>
        <v>0</v>
      </c>
      <c r="B56" s="17">
        <f>'3. Kosten'!L28</f>
        <v>0</v>
      </c>
      <c r="C56" s="90">
        <f>B56*((1+'5. Groei'!$E$5)*(1+'5. Groei'!$E$8))</f>
        <v>0</v>
      </c>
      <c r="D56" s="91">
        <f t="shared" si="9"/>
        <v>0</v>
      </c>
      <c r="E56" s="76">
        <f t="shared" si="10"/>
        <v>0</v>
      </c>
      <c r="F56" s="118">
        <f>B56*((1+'5. Groei'!$F$5)*(1+'5. Groei'!$F$8))</f>
        <v>0</v>
      </c>
      <c r="G56" s="4"/>
    </row>
    <row r="57" spans="1:7" x14ac:dyDescent="0.25">
      <c r="A57" s="119" t="s">
        <v>16</v>
      </c>
      <c r="B57" s="113">
        <f>SUM(B46:B56)</f>
        <v>0</v>
      </c>
      <c r="C57" s="113">
        <f>SUM(C46:C56)</f>
        <v>0</v>
      </c>
      <c r="D57" s="113">
        <f>SUM(D46:D56)</f>
        <v>0</v>
      </c>
      <c r="E57" s="113">
        <f>SUM(E46:E56)</f>
        <v>0</v>
      </c>
      <c r="F57" s="122">
        <f>SUM(F46:F56)</f>
        <v>0</v>
      </c>
      <c r="G57" s="4"/>
    </row>
    <row r="58" spans="1:7" x14ac:dyDescent="0.25">
      <c r="A58" s="281"/>
      <c r="B58" s="282"/>
      <c r="C58" s="282"/>
      <c r="D58" s="282"/>
      <c r="E58" s="282"/>
      <c r="F58" s="283"/>
      <c r="G58" s="4"/>
    </row>
    <row r="59" spans="1:7" x14ac:dyDescent="0.25">
      <c r="A59" s="39" t="s">
        <v>9</v>
      </c>
      <c r="B59" s="114">
        <f>B45</f>
        <v>2013</v>
      </c>
      <c r="C59" s="115">
        <f>B59+1</f>
        <v>2014</v>
      </c>
      <c r="D59" s="115">
        <f t="shared" ref="D59:F59" si="11">C59+1</f>
        <v>2015</v>
      </c>
      <c r="E59" s="115">
        <f t="shared" si="11"/>
        <v>2016</v>
      </c>
      <c r="F59" s="120">
        <f t="shared" si="11"/>
        <v>2017</v>
      </c>
      <c r="G59" s="4"/>
    </row>
    <row r="60" spans="1:7" x14ac:dyDescent="0.25">
      <c r="A60" s="41">
        <f>'3. Kosten'!H4</f>
        <v>0</v>
      </c>
      <c r="B60" s="17">
        <f>'3. Kosten'!L4</f>
        <v>0</v>
      </c>
      <c r="C60" s="17">
        <f>B60*((1+'5. Groei'!$E$5)*(1+'5. Groei'!$E$20))</f>
        <v>0</v>
      </c>
      <c r="D60" s="91">
        <f>C60+((F60-C60)/3)</f>
        <v>0</v>
      </c>
      <c r="E60" s="76">
        <f>D60+((F60-C60)/3)</f>
        <v>0</v>
      </c>
      <c r="F60" s="118">
        <f>B60*((1+'5. Groei'!$F$5)*(1+'5. Groei'!$F$20))</f>
        <v>0</v>
      </c>
      <c r="G60" s="4"/>
    </row>
    <row r="61" spans="1:7" x14ac:dyDescent="0.25">
      <c r="A61" s="41">
        <f>'3. Kosten'!H5</f>
        <v>0</v>
      </c>
      <c r="B61" s="17">
        <f>'3. Kosten'!L5</f>
        <v>0</v>
      </c>
      <c r="C61" s="17">
        <f>B61*((1+'5. Groei'!$E$5)*(1+'5. Groei'!$E$20))</f>
        <v>0</v>
      </c>
      <c r="D61" s="91">
        <f t="shared" ref="D61:D70" si="12">C61+((F61-C61)/3)</f>
        <v>0</v>
      </c>
      <c r="E61" s="76">
        <f t="shared" ref="E61:E70" si="13">D61+((F61-C61)/3)</f>
        <v>0</v>
      </c>
      <c r="F61" s="118">
        <f>B61*((1+'5. Groei'!$F$5)*(1+'5. Groei'!$F$20))</f>
        <v>0</v>
      </c>
      <c r="G61" s="4"/>
    </row>
    <row r="62" spans="1:7" x14ac:dyDescent="0.25">
      <c r="A62" s="41">
        <f>'3. Kosten'!H6</f>
        <v>0</v>
      </c>
      <c r="B62" s="17">
        <f>'3. Kosten'!L6</f>
        <v>0</v>
      </c>
      <c r="C62" s="17">
        <f>B62*((1+'5. Groei'!$E$5)*(1+'5. Groei'!$E$20))</f>
        <v>0</v>
      </c>
      <c r="D62" s="91">
        <f t="shared" si="12"/>
        <v>0</v>
      </c>
      <c r="E62" s="76">
        <f t="shared" si="13"/>
        <v>0</v>
      </c>
      <c r="F62" s="118">
        <f>B62*((1+'5. Groei'!$F$5)*(1+'5. Groei'!$F$20))</f>
        <v>0</v>
      </c>
      <c r="G62" s="4"/>
    </row>
    <row r="63" spans="1:7" x14ac:dyDescent="0.25">
      <c r="A63" s="41">
        <f>'3. Kosten'!H7</f>
        <v>0</v>
      </c>
      <c r="B63" s="17">
        <f>'3. Kosten'!L7</f>
        <v>0</v>
      </c>
      <c r="C63" s="17">
        <f>B63*((1+'5. Groei'!$E$5)*(1+'5. Groei'!$E$20))</f>
        <v>0</v>
      </c>
      <c r="D63" s="91">
        <f t="shared" si="12"/>
        <v>0</v>
      </c>
      <c r="E63" s="76">
        <f t="shared" si="13"/>
        <v>0</v>
      </c>
      <c r="F63" s="118">
        <f>B63*((1+'5. Groei'!$F$5)*(1+'5. Groei'!$F$20))</f>
        <v>0</v>
      </c>
      <c r="G63" s="4"/>
    </row>
    <row r="64" spans="1:7" x14ac:dyDescent="0.25">
      <c r="A64" s="41">
        <f>'3. Kosten'!H8</f>
        <v>0</v>
      </c>
      <c r="B64" s="17">
        <f>'3. Kosten'!L8</f>
        <v>0</v>
      </c>
      <c r="C64" s="17">
        <f>B64*((1+'5. Groei'!$E$5)*(1+'5. Groei'!$E$20))</f>
        <v>0</v>
      </c>
      <c r="D64" s="91">
        <f t="shared" si="12"/>
        <v>0</v>
      </c>
      <c r="E64" s="76">
        <f t="shared" si="13"/>
        <v>0</v>
      </c>
      <c r="F64" s="118">
        <f>B64*((1+'5. Groei'!$F$5)*(1+'5. Groei'!$F$20))</f>
        <v>0</v>
      </c>
      <c r="G64" s="4"/>
    </row>
    <row r="65" spans="1:7" x14ac:dyDescent="0.25">
      <c r="A65" s="41">
        <f>'3. Kosten'!H9</f>
        <v>0</v>
      </c>
      <c r="B65" s="17">
        <f>'3. Kosten'!L9</f>
        <v>0</v>
      </c>
      <c r="C65" s="17">
        <f>B65*((1+'5. Groei'!$E$5)*(1+'5. Groei'!$E$20))</f>
        <v>0</v>
      </c>
      <c r="D65" s="91">
        <f t="shared" si="12"/>
        <v>0</v>
      </c>
      <c r="E65" s="76">
        <f t="shared" si="13"/>
        <v>0</v>
      </c>
      <c r="F65" s="118">
        <f>B65*((1+'5. Groei'!$F$5)*(1+'5. Groei'!$F$20))</f>
        <v>0</v>
      </c>
      <c r="G65" s="4"/>
    </row>
    <row r="66" spans="1:7" x14ac:dyDescent="0.25">
      <c r="A66" s="41">
        <f>'3. Kosten'!H10</f>
        <v>0</v>
      </c>
      <c r="B66" s="17">
        <f>'3. Kosten'!L10</f>
        <v>0</v>
      </c>
      <c r="C66" s="17">
        <f>B66*((1+'5. Groei'!$E$5)*(1+'5. Groei'!$E$20))</f>
        <v>0</v>
      </c>
      <c r="D66" s="91">
        <f t="shared" si="12"/>
        <v>0</v>
      </c>
      <c r="E66" s="76">
        <f t="shared" si="13"/>
        <v>0</v>
      </c>
      <c r="F66" s="118">
        <f>B66*((1+'5. Groei'!$F$5)*(1+'5. Groei'!$F$20))</f>
        <v>0</v>
      </c>
      <c r="G66" s="4"/>
    </row>
    <row r="67" spans="1:7" x14ac:dyDescent="0.25">
      <c r="A67" s="41">
        <f>'3. Kosten'!H11</f>
        <v>0</v>
      </c>
      <c r="B67" s="17">
        <f>'3. Kosten'!L11</f>
        <v>0</v>
      </c>
      <c r="C67" s="17">
        <f>B67*((1+'5. Groei'!$E$5)*(1+'5. Groei'!$E$20))</f>
        <v>0</v>
      </c>
      <c r="D67" s="91">
        <f t="shared" si="12"/>
        <v>0</v>
      </c>
      <c r="E67" s="76">
        <f t="shared" si="13"/>
        <v>0</v>
      </c>
      <c r="F67" s="118">
        <f>B67*((1+'5. Groei'!$F$5)*(1+'5. Groei'!$F$20))</f>
        <v>0</v>
      </c>
      <c r="G67" s="4"/>
    </row>
    <row r="68" spans="1:7" x14ac:dyDescent="0.25">
      <c r="A68" s="41">
        <f>'3. Kosten'!H12</f>
        <v>0</v>
      </c>
      <c r="B68" s="17">
        <f>'3. Kosten'!L12</f>
        <v>0</v>
      </c>
      <c r="C68" s="17">
        <f>B68*((1+'5. Groei'!$E$5)*(1+'5. Groei'!$E$20))</f>
        <v>0</v>
      </c>
      <c r="D68" s="91">
        <f t="shared" si="12"/>
        <v>0</v>
      </c>
      <c r="E68" s="76">
        <f t="shared" si="13"/>
        <v>0</v>
      </c>
      <c r="F68" s="118">
        <f>B68*((1+'5. Groei'!$F$5)*(1+'5. Groei'!$F$20))</f>
        <v>0</v>
      </c>
      <c r="G68" s="4"/>
    </row>
    <row r="69" spans="1:7" x14ac:dyDescent="0.25">
      <c r="A69" s="41">
        <f>'3. Kosten'!H13</f>
        <v>0</v>
      </c>
      <c r="B69" s="17">
        <f>'3. Kosten'!L13</f>
        <v>0</v>
      </c>
      <c r="C69" s="17">
        <f>B69*((1+'5. Groei'!$E$5)*(1+'5. Groei'!$E$20))</f>
        <v>0</v>
      </c>
      <c r="D69" s="91">
        <f t="shared" si="12"/>
        <v>0</v>
      </c>
      <c r="E69" s="76">
        <f t="shared" si="13"/>
        <v>0</v>
      </c>
      <c r="F69" s="118">
        <f>B69*((1+'5. Groei'!$F$5)*(1+'5. Groei'!$F$20))</f>
        <v>0</v>
      </c>
      <c r="G69" s="4"/>
    </row>
    <row r="70" spans="1:7" x14ac:dyDescent="0.25">
      <c r="A70" s="41">
        <f>'3. Kosten'!H14</f>
        <v>0</v>
      </c>
      <c r="B70" s="17">
        <f>'3. Kosten'!L14</f>
        <v>0</v>
      </c>
      <c r="C70" s="17">
        <f>B70*((1+'5. Groei'!$E$5)*(1+'5. Groei'!$E$20))</f>
        <v>0</v>
      </c>
      <c r="D70" s="91">
        <f t="shared" si="12"/>
        <v>0</v>
      </c>
      <c r="E70" s="76">
        <f t="shared" si="13"/>
        <v>0</v>
      </c>
      <c r="F70" s="118">
        <f>B70*((1+'5. Groei'!$F$5)*(1+'5. Groei'!$F$20))</f>
        <v>0</v>
      </c>
      <c r="G70" s="4"/>
    </row>
    <row r="71" spans="1:7" x14ac:dyDescent="0.25">
      <c r="A71" s="119" t="s">
        <v>174</v>
      </c>
      <c r="B71" s="113">
        <f>SUM(B60:B70)</f>
        <v>0</v>
      </c>
      <c r="C71" s="113">
        <f>SUM(C60:C70)</f>
        <v>0</v>
      </c>
      <c r="D71" s="113">
        <f>SUM(D60:D70)</f>
        <v>0</v>
      </c>
      <c r="E71" s="113">
        <f>SUM(E60:E70)</f>
        <v>0</v>
      </c>
      <c r="F71" s="122">
        <f>SUM(F60:F70)</f>
        <v>0</v>
      </c>
      <c r="G71" s="4"/>
    </row>
    <row r="72" spans="1:7" x14ac:dyDescent="0.25">
      <c r="A72" s="37"/>
      <c r="B72" s="4"/>
      <c r="C72" s="10"/>
      <c r="D72" s="12"/>
      <c r="E72" s="4"/>
      <c r="F72" s="40"/>
      <c r="G72" s="4"/>
    </row>
    <row r="73" spans="1:7" x14ac:dyDescent="0.25">
      <c r="A73" s="39" t="s">
        <v>149</v>
      </c>
      <c r="B73" s="114">
        <f>B59</f>
        <v>2013</v>
      </c>
      <c r="C73" s="115">
        <f>B73+1</f>
        <v>2014</v>
      </c>
      <c r="D73" s="115">
        <f t="shared" ref="D73:F73" si="14">C73+1</f>
        <v>2015</v>
      </c>
      <c r="E73" s="115">
        <f t="shared" si="14"/>
        <v>2016</v>
      </c>
      <c r="F73" s="120">
        <f t="shared" si="14"/>
        <v>2017</v>
      </c>
      <c r="G73" s="4"/>
    </row>
    <row r="74" spans="1:7" x14ac:dyDescent="0.25">
      <c r="A74" s="280" t="str">
        <f>'3. Kosten'!A4</f>
        <v>Verzekering/belasting/beveiliging</v>
      </c>
      <c r="B74" s="76"/>
      <c r="C74" s="89"/>
      <c r="D74" s="92"/>
      <c r="E74" s="76"/>
      <c r="F74" s="118"/>
      <c r="G74" s="4"/>
    </row>
    <row r="75" spans="1:7" x14ac:dyDescent="0.25">
      <c r="A75" s="41">
        <f>'3. Kosten'!A5</f>
        <v>0</v>
      </c>
      <c r="B75" s="78">
        <f>'3. Kosten'!E5</f>
        <v>0</v>
      </c>
      <c r="C75" s="89">
        <f>B75*((1+'5. Groei'!$E$5)*(1+'5. Groei'!$E$16))</f>
        <v>0</v>
      </c>
      <c r="D75" s="92">
        <f>C75+((F75-C75)/3)</f>
        <v>0</v>
      </c>
      <c r="E75" s="76">
        <f>D75+((F75-C75)/3)</f>
        <v>0</v>
      </c>
      <c r="F75" s="118">
        <f>B75*((1+'5. Groei'!$F$5)*(1+'5. Groei'!$F$16))</f>
        <v>0</v>
      </c>
      <c r="G75" s="4"/>
    </row>
    <row r="76" spans="1:7" x14ac:dyDescent="0.25">
      <c r="A76" s="41">
        <f>'3. Kosten'!A6</f>
        <v>0</v>
      </c>
      <c r="B76" s="78">
        <f>'3. Kosten'!E6</f>
        <v>0</v>
      </c>
      <c r="C76" s="89">
        <f>B76*((1+'5. Groei'!$E$5)*(1+'5. Groei'!E17))</f>
        <v>0</v>
      </c>
      <c r="D76" s="92">
        <f t="shared" ref="D76:D109" si="15">C76+((F76-C76)/3)</f>
        <v>0</v>
      </c>
      <c r="E76" s="76">
        <f t="shared" ref="E76:E109" si="16">D76+((F76-C76)/3)</f>
        <v>0</v>
      </c>
      <c r="F76" s="118">
        <f>B76*((1+'5. Groei'!$F$5)*(1+'5. Groei'!$F$16))</f>
        <v>0</v>
      </c>
      <c r="G76" s="4"/>
    </row>
    <row r="77" spans="1:7" x14ac:dyDescent="0.25">
      <c r="A77" s="41">
        <f>'3. Kosten'!A7</f>
        <v>0</v>
      </c>
      <c r="B77" s="78">
        <f>'3. Kosten'!E7</f>
        <v>0</v>
      </c>
      <c r="C77" s="89">
        <f>B77*((1+'5. Groei'!$E$5)*(1+'5. Groei'!E18))</f>
        <v>0</v>
      </c>
      <c r="D77" s="92">
        <f t="shared" si="15"/>
        <v>0</v>
      </c>
      <c r="E77" s="76">
        <f t="shared" si="16"/>
        <v>0</v>
      </c>
      <c r="F77" s="118">
        <f>B77*((1+'5. Groei'!$F$5)*(1+'5. Groei'!$F$16))</f>
        <v>0</v>
      </c>
      <c r="G77" s="4"/>
    </row>
    <row r="78" spans="1:7" x14ac:dyDescent="0.25">
      <c r="A78" s="41">
        <f>'3. Kosten'!A8</f>
        <v>0</v>
      </c>
      <c r="B78" s="78">
        <f>'3. Kosten'!E8</f>
        <v>0</v>
      </c>
      <c r="C78" s="89">
        <f>B78*((1+'5. Groei'!$E$5)*(1+'5. Groei'!E19))</f>
        <v>0</v>
      </c>
      <c r="D78" s="92">
        <f t="shared" si="15"/>
        <v>0</v>
      </c>
      <c r="E78" s="76">
        <f t="shared" si="16"/>
        <v>0</v>
      </c>
      <c r="F78" s="118">
        <f>B78*((1+'5. Groei'!$F$5)*(1+'5. Groei'!$F$16))</f>
        <v>0</v>
      </c>
      <c r="G78" s="4"/>
    </row>
    <row r="79" spans="1:7" x14ac:dyDescent="0.25">
      <c r="A79" s="41">
        <f>'3. Kosten'!A9</f>
        <v>0</v>
      </c>
      <c r="B79" s="78">
        <f>'3. Kosten'!E9</f>
        <v>0</v>
      </c>
      <c r="C79" s="89">
        <f>B79*((1+'5. Groei'!$E$5)*(1+'5. Groei'!E20))</f>
        <v>0</v>
      </c>
      <c r="D79" s="92">
        <f t="shared" si="15"/>
        <v>0</v>
      </c>
      <c r="E79" s="76">
        <f t="shared" si="16"/>
        <v>0</v>
      </c>
      <c r="F79" s="118">
        <f>B79*((1+'5. Groei'!$F$5)*(1+'5. Groei'!$F$16))</f>
        <v>0</v>
      </c>
      <c r="G79" s="4"/>
    </row>
    <row r="80" spans="1:7" x14ac:dyDescent="0.25">
      <c r="A80" s="41">
        <f>'3. Kosten'!A11</f>
        <v>0</v>
      </c>
      <c r="B80" s="78">
        <f>'3. Kosten'!E11</f>
        <v>0</v>
      </c>
      <c r="C80" s="89">
        <f>B80*((1+'5. Groei'!$E$5)*(1+'5. Groei'!E21))</f>
        <v>0</v>
      </c>
      <c r="D80" s="92">
        <f t="shared" si="15"/>
        <v>0</v>
      </c>
      <c r="E80" s="76">
        <f t="shared" si="16"/>
        <v>0</v>
      </c>
      <c r="F80" s="118">
        <f>B80*((1+'5. Groei'!$F$5)*(1+'5. Groei'!$F$16))</f>
        <v>0</v>
      </c>
      <c r="G80" s="4"/>
    </row>
    <row r="81" spans="1:7" x14ac:dyDescent="0.25">
      <c r="A81" s="41">
        <f>'3. Kosten'!A12</f>
        <v>0</v>
      </c>
      <c r="B81" s="78">
        <f>'3. Kosten'!E12</f>
        <v>0</v>
      </c>
      <c r="C81" s="89">
        <f>B81*((1+'5. Groei'!$E$5)*(1+'5. Groei'!E22))</f>
        <v>0</v>
      </c>
      <c r="D81" s="92">
        <f t="shared" si="15"/>
        <v>0</v>
      </c>
      <c r="E81" s="76">
        <f t="shared" si="16"/>
        <v>0</v>
      </c>
      <c r="F81" s="118">
        <f>B81*((1+'5. Groei'!$F$5)*(1+'5. Groei'!$F$16))</f>
        <v>0</v>
      </c>
      <c r="G81" s="4"/>
    </row>
    <row r="82" spans="1:7" x14ac:dyDescent="0.25">
      <c r="A82" s="41">
        <f>'3. Kosten'!A10</f>
        <v>0</v>
      </c>
      <c r="B82" s="76">
        <f>'3. Kosten'!E10</f>
        <v>0</v>
      </c>
      <c r="C82" s="89">
        <f>B82*((1+'5. Groei'!$E$5)*(1+'5. Groei'!E23))</f>
        <v>0</v>
      </c>
      <c r="D82" s="92">
        <f t="shared" si="15"/>
        <v>0</v>
      </c>
      <c r="E82" s="76">
        <f t="shared" si="16"/>
        <v>0</v>
      </c>
      <c r="F82" s="118">
        <f>B82*((1+'5. Groei'!$F$5)*(1+'5. Groei'!$F$16))</f>
        <v>0</v>
      </c>
      <c r="G82" s="4"/>
    </row>
    <row r="83" spans="1:7" x14ac:dyDescent="0.25">
      <c r="A83" s="41">
        <f>'3. Kosten'!A13</f>
        <v>0</v>
      </c>
      <c r="B83" s="76">
        <f>'3. Kosten'!E13</f>
        <v>0</v>
      </c>
      <c r="C83" s="89">
        <f>B83*((1+'5. Groei'!$E$5)*(1+'5. Groei'!E24))</f>
        <v>0</v>
      </c>
      <c r="D83" s="92">
        <f t="shared" si="15"/>
        <v>0</v>
      </c>
      <c r="E83" s="76">
        <f t="shared" si="16"/>
        <v>0</v>
      </c>
      <c r="F83" s="118">
        <f>B83*((1+'5. Groei'!$F$5)*(1+'5. Groei'!$F$16))</f>
        <v>0</v>
      </c>
      <c r="G83" s="4"/>
    </row>
    <row r="84" spans="1:7" x14ac:dyDescent="0.25">
      <c r="A84" s="41">
        <f>'3. Kosten'!A14</f>
        <v>0</v>
      </c>
      <c r="B84" s="76">
        <f>'3. Kosten'!E14</f>
        <v>0</v>
      </c>
      <c r="C84" s="89">
        <f>B84*((1+'5. Groei'!$E$5)*(1+'5. Groei'!E25))</f>
        <v>0</v>
      </c>
      <c r="D84" s="92">
        <f t="shared" si="15"/>
        <v>0</v>
      </c>
      <c r="E84" s="76">
        <f t="shared" si="16"/>
        <v>0</v>
      </c>
      <c r="F84" s="118">
        <f>B84*((1+'5. Groei'!$F$5)*(1+'5. Groei'!$F$16))</f>
        <v>0</v>
      </c>
      <c r="G84" s="4"/>
    </row>
    <row r="85" spans="1:7" x14ac:dyDescent="0.25">
      <c r="A85" s="41"/>
      <c r="B85" s="76"/>
      <c r="C85" s="89"/>
      <c r="D85" s="92"/>
      <c r="E85" s="76"/>
      <c r="F85" s="118"/>
      <c r="G85" s="4"/>
    </row>
    <row r="86" spans="1:7" x14ac:dyDescent="0.25">
      <c r="A86" s="280" t="str">
        <f>'3. Kosten'!A16</f>
        <v>G/W/L</v>
      </c>
      <c r="B86" s="76"/>
      <c r="C86" s="89"/>
      <c r="D86" s="92"/>
      <c r="E86" s="76"/>
      <c r="F86" s="118"/>
      <c r="G86" s="4"/>
    </row>
    <row r="87" spans="1:7" x14ac:dyDescent="0.25">
      <c r="A87" s="41">
        <f>'3. Kosten'!A17</f>
        <v>0</v>
      </c>
      <c r="B87" s="76">
        <f>'3. Kosten'!E17</f>
        <v>0</v>
      </c>
      <c r="C87" s="89">
        <f>B87*((1+'5. Groei'!$E$5)*(1+'5. Groei'!$E$17))</f>
        <v>0</v>
      </c>
      <c r="D87" s="92">
        <f t="shared" si="15"/>
        <v>0</v>
      </c>
      <c r="E87" s="76">
        <f t="shared" si="16"/>
        <v>0</v>
      </c>
      <c r="F87" s="118">
        <f>B87*((1+'5. Groei'!$F$5)*(1+'5. Groei'!$F$17))</f>
        <v>0</v>
      </c>
      <c r="G87" s="4"/>
    </row>
    <row r="88" spans="1:7" x14ac:dyDescent="0.25">
      <c r="A88" s="41">
        <f>'3. Kosten'!A18</f>
        <v>0</v>
      </c>
      <c r="B88" s="76">
        <f>'3. Kosten'!E18</f>
        <v>0</v>
      </c>
      <c r="C88" s="89">
        <f>B88*((1+'5. Groei'!$E$5)*(1+'5. Groei'!$E$17))</f>
        <v>0</v>
      </c>
      <c r="D88" s="92">
        <f t="shared" si="15"/>
        <v>0</v>
      </c>
      <c r="E88" s="76">
        <f t="shared" si="16"/>
        <v>0</v>
      </c>
      <c r="F88" s="118">
        <f>B88*((1+'5. Groei'!$F$5)*(1+'5. Groei'!$F$17))</f>
        <v>0</v>
      </c>
      <c r="G88" s="4"/>
    </row>
    <row r="89" spans="1:7" x14ac:dyDescent="0.25">
      <c r="A89" s="41">
        <f>'3. Kosten'!A19</f>
        <v>0</v>
      </c>
      <c r="B89" s="76">
        <f>'3. Kosten'!E19</f>
        <v>0</v>
      </c>
      <c r="C89" s="89">
        <f>B89*((1+'5. Groei'!$E$5)*(1+'5. Groei'!$E$17))</f>
        <v>0</v>
      </c>
      <c r="D89" s="92">
        <f t="shared" si="15"/>
        <v>0</v>
      </c>
      <c r="E89" s="76">
        <f t="shared" si="16"/>
        <v>0</v>
      </c>
      <c r="F89" s="118">
        <f>B89*((1+'5. Groei'!$F$5)*(1+'5. Groei'!$F$17))</f>
        <v>0</v>
      </c>
      <c r="G89" s="4"/>
    </row>
    <row r="90" spans="1:7" x14ac:dyDescent="0.25">
      <c r="A90" s="41"/>
      <c r="B90" s="76"/>
      <c r="C90" s="89"/>
      <c r="D90" s="92"/>
      <c r="E90" s="76"/>
      <c r="F90" s="118"/>
      <c r="G90" s="4"/>
    </row>
    <row r="91" spans="1:7" x14ac:dyDescent="0.25">
      <c r="A91" s="280" t="str">
        <f>'3. Kosten'!A21</f>
        <v>Onderhoud</v>
      </c>
      <c r="B91" s="76"/>
      <c r="C91" s="89"/>
      <c r="D91" s="92"/>
      <c r="E91" s="76"/>
      <c r="F91" s="118"/>
      <c r="G91" s="4"/>
    </row>
    <row r="92" spans="1:7" x14ac:dyDescent="0.25">
      <c r="A92" s="229">
        <f>'3. Kosten'!A22</f>
        <v>0</v>
      </c>
      <c r="B92" s="76">
        <f>'3. Kosten'!E22</f>
        <v>0</v>
      </c>
      <c r="C92" s="89">
        <f>B92*((1+'5. Groei'!$E$5)*(1+'5. Groei'!$E$18))</f>
        <v>0</v>
      </c>
      <c r="D92" s="92">
        <f t="shared" si="15"/>
        <v>0</v>
      </c>
      <c r="E92" s="76">
        <f t="shared" si="16"/>
        <v>0</v>
      </c>
      <c r="F92" s="118">
        <f>B92*((1+'5. Groei'!$F$5)*(1+'5. Groei'!$F$18))</f>
        <v>0</v>
      </c>
      <c r="G92" s="4"/>
    </row>
    <row r="93" spans="1:7" x14ac:dyDescent="0.25">
      <c r="A93" s="229">
        <f>'3. Kosten'!A23</f>
        <v>0</v>
      </c>
      <c r="B93" s="76">
        <f>'3. Kosten'!E23</f>
        <v>0</v>
      </c>
      <c r="C93" s="89">
        <f>B93*((1+'5. Groei'!$E$5)*(1+'5. Groei'!$E$18))</f>
        <v>0</v>
      </c>
      <c r="D93" s="92">
        <f t="shared" si="15"/>
        <v>0</v>
      </c>
      <c r="E93" s="76">
        <f t="shared" si="16"/>
        <v>0</v>
      </c>
      <c r="F93" s="118">
        <f>B93*((1+'5. Groei'!$F$5)*(1+'5. Groei'!$F$18))</f>
        <v>0</v>
      </c>
      <c r="G93" s="4"/>
    </row>
    <row r="94" spans="1:7" x14ac:dyDescent="0.25">
      <c r="A94" s="229">
        <f>'3. Kosten'!A24</f>
        <v>0</v>
      </c>
      <c r="B94" s="76">
        <f>'3. Kosten'!E24</f>
        <v>0</v>
      </c>
      <c r="C94" s="89">
        <f>B94*((1+'5. Groei'!$E$5)*(1+'5. Groei'!$E$18))</f>
        <v>0</v>
      </c>
      <c r="D94" s="92">
        <f t="shared" si="15"/>
        <v>0</v>
      </c>
      <c r="E94" s="76">
        <f t="shared" si="16"/>
        <v>0</v>
      </c>
      <c r="F94" s="118">
        <f>B94*((1+'5. Groei'!$F$5)*(1+'5. Groei'!$F$18))</f>
        <v>0</v>
      </c>
      <c r="G94" s="4"/>
    </row>
    <row r="95" spans="1:7" x14ac:dyDescent="0.25">
      <c r="A95" s="229">
        <f>'3. Kosten'!A25</f>
        <v>0</v>
      </c>
      <c r="B95" s="76">
        <f>'3. Kosten'!E25</f>
        <v>0</v>
      </c>
      <c r="C95" s="89">
        <f>B95*((1+'5. Groei'!$E$5)*(1+'5. Groei'!$E$18))</f>
        <v>0</v>
      </c>
      <c r="D95" s="92">
        <f t="shared" si="15"/>
        <v>0</v>
      </c>
      <c r="E95" s="76">
        <f t="shared" si="16"/>
        <v>0</v>
      </c>
      <c r="F95" s="118">
        <f>B95*((1+'5. Groei'!$F$5)*(1+'5. Groei'!$F$18))</f>
        <v>0</v>
      </c>
      <c r="G95" s="4"/>
    </row>
    <row r="96" spans="1:7" x14ac:dyDescent="0.25">
      <c r="A96" s="229">
        <f>'3. Kosten'!A26</f>
        <v>0</v>
      </c>
      <c r="B96" s="76">
        <f>'3. Kosten'!E26</f>
        <v>0</v>
      </c>
      <c r="C96" s="89">
        <f>B96*((1+'5. Groei'!$E$5)*(1+'5. Groei'!$E$18))</f>
        <v>0</v>
      </c>
      <c r="D96" s="92">
        <f t="shared" si="15"/>
        <v>0</v>
      </c>
      <c r="E96" s="76">
        <f t="shared" si="16"/>
        <v>0</v>
      </c>
      <c r="F96" s="118">
        <f>B96*((1+'5. Groei'!$F$5)*(1+'5. Groei'!$F$18))</f>
        <v>0</v>
      </c>
      <c r="G96" s="4"/>
    </row>
    <row r="97" spans="1:7" x14ac:dyDescent="0.25">
      <c r="A97" s="229">
        <f>'3. Kosten'!A27</f>
        <v>0</v>
      </c>
      <c r="B97" s="76">
        <f>'3. Kosten'!E27</f>
        <v>0</v>
      </c>
      <c r="C97" s="89">
        <f>B97*((1+'5. Groei'!$E$5)*(1+'5. Groei'!$E$18))</f>
        <v>0</v>
      </c>
      <c r="D97" s="92">
        <f t="shared" si="15"/>
        <v>0</v>
      </c>
      <c r="E97" s="76">
        <f t="shared" si="16"/>
        <v>0</v>
      </c>
      <c r="F97" s="118">
        <f>B97*((1+'5. Groei'!$F$5)*(1+'5. Groei'!$F$18))</f>
        <v>0</v>
      </c>
      <c r="G97" s="4"/>
    </row>
    <row r="98" spans="1:7" x14ac:dyDescent="0.25">
      <c r="A98" s="229">
        <f>'3. Kosten'!A28</f>
        <v>0</v>
      </c>
      <c r="B98" s="76">
        <f>'3. Kosten'!E28</f>
        <v>0</v>
      </c>
      <c r="C98" s="89">
        <f>B98*((1+'5. Groei'!$E$5)*(1+'5. Groei'!$E$18))</f>
        <v>0</v>
      </c>
      <c r="D98" s="92">
        <f t="shared" si="15"/>
        <v>0</v>
      </c>
      <c r="E98" s="76">
        <f t="shared" si="16"/>
        <v>0</v>
      </c>
      <c r="F98" s="118">
        <f>B98*((1+'5. Groei'!$F$5)*(1+'5. Groei'!$F$18))</f>
        <v>0</v>
      </c>
      <c r="G98" s="4"/>
    </row>
    <row r="99" spans="1:7" x14ac:dyDescent="0.25">
      <c r="A99" s="229">
        <f>'3. Kosten'!A29</f>
        <v>0</v>
      </c>
      <c r="B99" s="76">
        <f>'3. Kosten'!E29</f>
        <v>0</v>
      </c>
      <c r="C99" s="89">
        <f>B99*((1+'5. Groei'!$E$5)*(1+'5. Groei'!$E$18))</f>
        <v>0</v>
      </c>
      <c r="D99" s="92">
        <f t="shared" si="15"/>
        <v>0</v>
      </c>
      <c r="E99" s="76">
        <f t="shared" si="16"/>
        <v>0</v>
      </c>
      <c r="F99" s="118">
        <f>B99*((1+'5. Groei'!$F$5)*(1+'5. Groei'!$F$18))</f>
        <v>0</v>
      </c>
      <c r="G99" s="4"/>
    </row>
    <row r="100" spans="1:7" x14ac:dyDescent="0.25">
      <c r="A100" s="229">
        <f>'3. Kosten'!A30</f>
        <v>0</v>
      </c>
      <c r="B100" s="76">
        <f>'3. Kosten'!E30</f>
        <v>0</v>
      </c>
      <c r="C100" s="89">
        <f>B100*((1+'5. Groei'!$E$5)*(1+'5. Groei'!$E$18))</f>
        <v>0</v>
      </c>
      <c r="D100" s="92">
        <f t="shared" si="15"/>
        <v>0</v>
      </c>
      <c r="E100" s="76">
        <f t="shared" si="16"/>
        <v>0</v>
      </c>
      <c r="F100" s="118">
        <f>B100*((1+'5. Groei'!$F$5)*(1+'5. Groei'!$F$18))</f>
        <v>0</v>
      </c>
      <c r="G100" s="4"/>
    </row>
    <row r="101" spans="1:7" x14ac:dyDescent="0.25">
      <c r="A101" s="229">
        <f>'3. Kosten'!A31</f>
        <v>0</v>
      </c>
      <c r="B101" s="76">
        <f>'3. Kosten'!E31</f>
        <v>0</v>
      </c>
      <c r="C101" s="89">
        <f>B101*((1+'5. Groei'!$E$5)*(1+'5. Groei'!$E$18))</f>
        <v>0</v>
      </c>
      <c r="D101" s="92">
        <f t="shared" si="15"/>
        <v>0</v>
      </c>
      <c r="E101" s="76">
        <f t="shared" si="16"/>
        <v>0</v>
      </c>
      <c r="F101" s="118">
        <f>B101*((1+'5. Groei'!$F$5)*(1+'5. Groei'!$F$18))</f>
        <v>0</v>
      </c>
      <c r="G101" s="4"/>
    </row>
    <row r="102" spans="1:7" x14ac:dyDescent="0.25">
      <c r="A102" s="229">
        <f>'3. Kosten'!A32</f>
        <v>0</v>
      </c>
      <c r="B102" s="76">
        <f>'3. Kosten'!E32</f>
        <v>0</v>
      </c>
      <c r="C102" s="89">
        <f>B102*((1+'5. Groei'!$E$5)*(1+'5. Groei'!$E$18))</f>
        <v>0</v>
      </c>
      <c r="D102" s="92">
        <f t="shared" si="15"/>
        <v>0</v>
      </c>
      <c r="E102" s="76">
        <f t="shared" si="16"/>
        <v>0</v>
      </c>
      <c r="F102" s="118">
        <f>B102*((1+'5. Groei'!$F$5)*(1+'5. Groei'!$F$18))</f>
        <v>0</v>
      </c>
      <c r="G102" s="4"/>
    </row>
    <row r="103" spans="1:7" x14ac:dyDescent="0.25">
      <c r="A103" s="229">
        <f>'3. Kosten'!A33</f>
        <v>0</v>
      </c>
      <c r="B103" s="76">
        <f>'3. Kosten'!E33</f>
        <v>0</v>
      </c>
      <c r="C103" s="89">
        <f>B103*((1+'5. Groei'!$E$5)*(1+'5. Groei'!$E$18))</f>
        <v>0</v>
      </c>
      <c r="D103" s="92">
        <f t="shared" si="15"/>
        <v>0</v>
      </c>
      <c r="E103" s="76">
        <f t="shared" si="16"/>
        <v>0</v>
      </c>
      <c r="F103" s="118">
        <f>B103*((1+'5. Groei'!$F$5)*(1+'5. Groei'!$F$18))</f>
        <v>0</v>
      </c>
      <c r="G103" s="4"/>
    </row>
    <row r="104" spans="1:7" x14ac:dyDescent="0.25">
      <c r="A104" s="229">
        <f>'3. Kosten'!A34</f>
        <v>0</v>
      </c>
      <c r="B104" s="76">
        <f>'3. Kosten'!E34</f>
        <v>0</v>
      </c>
      <c r="C104" s="89">
        <f>B104*((1+'5. Groei'!$E$5)*(1+'5. Groei'!$E$18))</f>
        <v>0</v>
      </c>
      <c r="D104" s="92">
        <f t="shared" si="15"/>
        <v>0</v>
      </c>
      <c r="E104" s="76">
        <f t="shared" si="16"/>
        <v>0</v>
      </c>
      <c r="F104" s="118">
        <f>B104*((1+'5. Groei'!$F$5)*(1+'5. Groei'!$F$18))</f>
        <v>0</v>
      </c>
      <c r="G104" s="4"/>
    </row>
    <row r="105" spans="1:7" x14ac:dyDescent="0.25">
      <c r="A105" s="229">
        <f>'3. Kosten'!A35</f>
        <v>0</v>
      </c>
      <c r="B105" s="76">
        <f>'3. Kosten'!E35</f>
        <v>0</v>
      </c>
      <c r="C105" s="89">
        <f>B105*((1+'5. Groei'!$E$5)*(1+'5. Groei'!$E$18))</f>
        <v>0</v>
      </c>
      <c r="D105" s="92">
        <f t="shared" si="15"/>
        <v>0</v>
      </c>
      <c r="E105" s="76">
        <f t="shared" si="16"/>
        <v>0</v>
      </c>
      <c r="F105" s="118">
        <f>B105*((1+'5. Groei'!$F$5)*(1+'5. Groei'!$F$18))</f>
        <v>0</v>
      </c>
      <c r="G105" s="4"/>
    </row>
    <row r="106" spans="1:7" x14ac:dyDescent="0.25">
      <c r="A106" s="229">
        <f>'3. Kosten'!A36</f>
        <v>0</v>
      </c>
      <c r="B106" s="76">
        <f>'3. Kosten'!E36</f>
        <v>0</v>
      </c>
      <c r="C106" s="89">
        <f>B106*((1+'5. Groei'!$E$5)*(1+'5. Groei'!$E$18))</f>
        <v>0</v>
      </c>
      <c r="D106" s="92">
        <f t="shared" si="15"/>
        <v>0</v>
      </c>
      <c r="E106" s="76">
        <f t="shared" si="16"/>
        <v>0</v>
      </c>
      <c r="F106" s="118">
        <f>B106*((1+'5. Groei'!$F$5)*(1+'5. Groei'!$F$18))</f>
        <v>0</v>
      </c>
      <c r="G106" s="4"/>
    </row>
    <row r="107" spans="1:7" x14ac:dyDescent="0.25">
      <c r="A107" s="229">
        <f>'3. Kosten'!A37</f>
        <v>0</v>
      </c>
      <c r="B107" s="76">
        <f>'3. Kosten'!E37</f>
        <v>0</v>
      </c>
      <c r="C107" s="89">
        <f>B107*((1+'5. Groei'!$E$5)*(1+'5. Groei'!$E$18))</f>
        <v>0</v>
      </c>
      <c r="D107" s="92">
        <f t="shared" si="15"/>
        <v>0</v>
      </c>
      <c r="E107" s="76">
        <f t="shared" si="16"/>
        <v>0</v>
      </c>
      <c r="F107" s="118">
        <f>B107*((1+'5. Groei'!$F$5)*(1+'5. Groei'!$F$18))</f>
        <v>0</v>
      </c>
      <c r="G107" s="4"/>
    </row>
    <row r="108" spans="1:7" x14ac:dyDescent="0.25">
      <c r="A108" s="229">
        <f>'3. Kosten'!A38</f>
        <v>0</v>
      </c>
      <c r="B108" s="76">
        <f>'3. Kosten'!E38</f>
        <v>0</v>
      </c>
      <c r="C108" s="89">
        <f>B108*((1+'5. Groei'!$E$5)*(1+'5. Groei'!$E$18))</f>
        <v>0</v>
      </c>
      <c r="D108" s="92">
        <f t="shared" si="15"/>
        <v>0</v>
      </c>
      <c r="E108" s="76">
        <f t="shared" si="16"/>
        <v>0</v>
      </c>
      <c r="F108" s="118">
        <f>B108*((1+'5. Groei'!$F$5)*(1+'5. Groei'!$F$18))</f>
        <v>0</v>
      </c>
      <c r="G108" s="4"/>
    </row>
    <row r="109" spans="1:7" x14ac:dyDescent="0.25">
      <c r="A109" s="229">
        <f>'3. Kosten'!A39</f>
        <v>0</v>
      </c>
      <c r="B109" s="76">
        <f>'3. Kosten'!E39</f>
        <v>0</v>
      </c>
      <c r="C109" s="89">
        <f>B109*((1+'5. Groei'!$E$5)*(1+'5. Groei'!$E$18))</f>
        <v>0</v>
      </c>
      <c r="D109" s="92">
        <f t="shared" si="15"/>
        <v>0</v>
      </c>
      <c r="E109" s="76">
        <f t="shared" si="16"/>
        <v>0</v>
      </c>
      <c r="F109" s="118">
        <f>B109*((1+'5. Groei'!$F$5)*(1+'5. Groei'!$F$18))</f>
        <v>0</v>
      </c>
      <c r="G109" s="4"/>
    </row>
    <row r="110" spans="1:7" x14ac:dyDescent="0.25">
      <c r="A110" s="119" t="s">
        <v>148</v>
      </c>
      <c r="B110" s="113">
        <f>SUM(B74:B109)</f>
        <v>0</v>
      </c>
      <c r="C110" s="113">
        <f>SUM(C74:C109)</f>
        <v>0</v>
      </c>
      <c r="D110" s="113">
        <f>SUM(D74:D109)</f>
        <v>0</v>
      </c>
      <c r="E110" s="113">
        <f>SUM(E74:E109)</f>
        <v>0</v>
      </c>
      <c r="F110" s="122">
        <f>SUM(F74:F109)</f>
        <v>0</v>
      </c>
      <c r="G110" s="4"/>
    </row>
    <row r="111" spans="1:7" x14ac:dyDescent="0.25">
      <c r="A111" s="37"/>
      <c r="B111" s="4"/>
      <c r="C111" s="10"/>
      <c r="D111" s="12"/>
      <c r="E111" s="4"/>
      <c r="F111" s="40"/>
      <c r="G111" s="4"/>
    </row>
    <row r="112" spans="1:7" x14ac:dyDescent="0.25">
      <c r="A112" s="39" t="s">
        <v>4</v>
      </c>
      <c r="B112" s="114">
        <f>'Algemene gegevens'!B10</f>
        <v>2013</v>
      </c>
      <c r="C112" s="115">
        <f>B112+1</f>
        <v>2014</v>
      </c>
      <c r="D112" s="115">
        <f t="shared" ref="D112:F112" si="17">C112+1</f>
        <v>2015</v>
      </c>
      <c r="E112" s="115">
        <f t="shared" si="17"/>
        <v>2016</v>
      </c>
      <c r="F112" s="120">
        <f t="shared" si="17"/>
        <v>2017</v>
      </c>
      <c r="G112" s="4"/>
    </row>
    <row r="113" spans="1:7" x14ac:dyDescent="0.25">
      <c r="A113" s="280" t="str">
        <f>'3. Kosten'!A44</f>
        <v>Organisatorisch</v>
      </c>
      <c r="B113" s="17"/>
      <c r="C113" s="90"/>
      <c r="D113" s="91"/>
      <c r="E113" s="76"/>
      <c r="F113" s="118"/>
      <c r="G113" s="4"/>
    </row>
    <row r="114" spans="1:7" x14ac:dyDescent="0.25">
      <c r="A114" s="280" t="str">
        <f>'3. Kosten'!A45</f>
        <v>Administratieve kosten</v>
      </c>
      <c r="B114" s="17"/>
      <c r="C114" s="90"/>
      <c r="D114" s="91"/>
      <c r="E114" s="76"/>
      <c r="F114" s="118"/>
      <c r="G114" s="4"/>
    </row>
    <row r="115" spans="1:7" x14ac:dyDescent="0.25">
      <c r="A115" s="37">
        <f>'3. Kosten'!A46</f>
        <v>0</v>
      </c>
      <c r="B115" s="17">
        <f>'3. Kosten'!E46</f>
        <v>0</v>
      </c>
      <c r="C115" s="90">
        <f>B115*((1+'5. Groei'!$E$5)*(1+'5. Groei'!$E$22))</f>
        <v>0</v>
      </c>
      <c r="D115" s="91">
        <f>C115+((F115-C115)/3)</f>
        <v>0</v>
      </c>
      <c r="E115" s="76">
        <f>D115+((F115-C115)/3)</f>
        <v>0</v>
      </c>
      <c r="F115" s="118">
        <f>B115*((1+'5. Groei'!$F$5)*(1+'5. Groei'!$F$22))</f>
        <v>0</v>
      </c>
      <c r="G115" s="4"/>
    </row>
    <row r="116" spans="1:7" x14ac:dyDescent="0.25">
      <c r="A116" s="37">
        <f>'3. Kosten'!A47</f>
        <v>0</v>
      </c>
      <c r="B116" s="17">
        <f>'3. Kosten'!E47</f>
        <v>0</v>
      </c>
      <c r="C116" s="90">
        <f>B116*((1+'5. Groei'!$E$5)*(1+'5. Groei'!$E$22))</f>
        <v>0</v>
      </c>
      <c r="D116" s="91">
        <f t="shared" ref="D116:D137" si="18">C116+((F116-C116)/3)</f>
        <v>0</v>
      </c>
      <c r="E116" s="76">
        <f t="shared" ref="E116:E137" si="19">D116+((F116-C116)/3)</f>
        <v>0</v>
      </c>
      <c r="F116" s="118">
        <f>B116*((1+'5. Groei'!$F$5)*(1+'5. Groei'!$F$22))</f>
        <v>0</v>
      </c>
      <c r="G116" s="4"/>
    </row>
    <row r="117" spans="1:7" x14ac:dyDescent="0.25">
      <c r="A117" s="37">
        <f>'3. Kosten'!A48</f>
        <v>0</v>
      </c>
      <c r="B117" s="17">
        <f>'3. Kosten'!E48</f>
        <v>0</v>
      </c>
      <c r="C117" s="90">
        <f>B117*((1+'5. Groei'!$E$5)*(1+'5. Groei'!$E$22))</f>
        <v>0</v>
      </c>
      <c r="D117" s="91">
        <f t="shared" si="18"/>
        <v>0</v>
      </c>
      <c r="E117" s="76">
        <f t="shared" si="19"/>
        <v>0</v>
      </c>
      <c r="F117" s="118">
        <f>B117*((1+'5. Groei'!$F$5)*(1+'5. Groei'!$F$22))</f>
        <v>0</v>
      </c>
      <c r="G117" s="17"/>
    </row>
    <row r="118" spans="1:7" x14ac:dyDescent="0.25">
      <c r="A118" s="37">
        <f>'3. Kosten'!A49</f>
        <v>0</v>
      </c>
      <c r="B118" s="17">
        <f>'3. Kosten'!E49</f>
        <v>0</v>
      </c>
      <c r="C118" s="90">
        <f>B118*((1+'5. Groei'!$E$5)*(1+'5. Groei'!$E$22))</f>
        <v>0</v>
      </c>
      <c r="D118" s="91">
        <f t="shared" si="18"/>
        <v>0</v>
      </c>
      <c r="E118" s="76">
        <f t="shared" si="19"/>
        <v>0</v>
      </c>
      <c r="F118" s="118">
        <f>B118*((1+'5. Groei'!$F$5)*(1+'5. Groei'!$F$22))</f>
        <v>0</v>
      </c>
      <c r="G118" s="17"/>
    </row>
    <row r="119" spans="1:7" x14ac:dyDescent="0.25">
      <c r="A119" s="37">
        <f>'3. Kosten'!A50</f>
        <v>0</v>
      </c>
      <c r="B119" s="17">
        <f>'3. Kosten'!E50</f>
        <v>0</v>
      </c>
      <c r="C119" s="90">
        <f>B119*((1+'5. Groei'!$E$5)*(1+'5. Groei'!$E$22))</f>
        <v>0</v>
      </c>
      <c r="D119" s="91">
        <f t="shared" si="18"/>
        <v>0</v>
      </c>
      <c r="E119" s="76">
        <f t="shared" si="19"/>
        <v>0</v>
      </c>
      <c r="F119" s="118">
        <f>B119*((1+'5. Groei'!$F$5)*(1+'5. Groei'!$F$22))</f>
        <v>0</v>
      </c>
      <c r="G119" s="17"/>
    </row>
    <row r="120" spans="1:7" x14ac:dyDescent="0.25">
      <c r="A120" s="37">
        <f>'3. Kosten'!A51</f>
        <v>0</v>
      </c>
      <c r="B120" s="17">
        <f>'3. Kosten'!E51</f>
        <v>0</v>
      </c>
      <c r="C120" s="90">
        <f>B120*((1+'5. Groei'!$E$5)*(1+'5. Groei'!$E$22))</f>
        <v>0</v>
      </c>
      <c r="D120" s="91">
        <f t="shared" si="18"/>
        <v>0</v>
      </c>
      <c r="E120" s="76">
        <f t="shared" si="19"/>
        <v>0</v>
      </c>
      <c r="F120" s="118">
        <f>B120*((1+'5. Groei'!$F$5)*(1+'5. Groei'!$F$22))</f>
        <v>0</v>
      </c>
      <c r="G120" s="17"/>
    </row>
    <row r="121" spans="1:7" x14ac:dyDescent="0.25">
      <c r="A121" s="37">
        <f>'3. Kosten'!A52</f>
        <v>0</v>
      </c>
      <c r="B121" s="17">
        <f>'3. Kosten'!E52</f>
        <v>0</v>
      </c>
      <c r="C121" s="90">
        <f>B121*((1+'5. Groei'!$E$5)*(1+'5. Groei'!$E$22))</f>
        <v>0</v>
      </c>
      <c r="D121" s="91">
        <f t="shared" si="18"/>
        <v>0</v>
      </c>
      <c r="E121" s="76">
        <f t="shared" si="19"/>
        <v>0</v>
      </c>
      <c r="F121" s="118">
        <f>B121*((1+'5. Groei'!$F$5)*(1+'5. Groei'!$F$22))</f>
        <v>0</v>
      </c>
      <c r="G121" s="17"/>
    </row>
    <row r="122" spans="1:7" x14ac:dyDescent="0.25">
      <c r="A122" s="37"/>
      <c r="B122" s="17"/>
      <c r="C122" s="90"/>
      <c r="D122" s="91"/>
      <c r="E122" s="76"/>
      <c r="F122" s="118"/>
      <c r="G122" s="17"/>
    </row>
    <row r="123" spans="1:7" x14ac:dyDescent="0.25">
      <c r="A123" s="280" t="str">
        <f>'3. Kosten'!A54</f>
        <v>Representatiekosten</v>
      </c>
      <c r="B123" s="17"/>
      <c r="C123" s="90"/>
      <c r="D123" s="91"/>
      <c r="E123" s="76"/>
      <c r="F123" s="118"/>
      <c r="G123" s="17"/>
    </row>
    <row r="124" spans="1:7" x14ac:dyDescent="0.25">
      <c r="A124" s="37">
        <f>'3. Kosten'!A55</f>
        <v>0</v>
      </c>
      <c r="B124" s="17">
        <f>'3. Kosten'!E55</f>
        <v>0</v>
      </c>
      <c r="C124" s="90">
        <f>B124*((1+'5. Groei'!$E$5)*(1+'5. Groei'!$E$23))</f>
        <v>0</v>
      </c>
      <c r="D124" s="91">
        <f t="shared" si="18"/>
        <v>0</v>
      </c>
      <c r="E124" s="76">
        <f t="shared" si="19"/>
        <v>0</v>
      </c>
      <c r="F124" s="118">
        <f>B124*((1+'5. Groei'!$F$5)*(1+'5. Groei'!$F$23))</f>
        <v>0</v>
      </c>
      <c r="G124" s="17"/>
    </row>
    <row r="125" spans="1:7" x14ac:dyDescent="0.25">
      <c r="A125" s="37">
        <f>'3. Kosten'!A56</f>
        <v>0</v>
      </c>
      <c r="B125" s="17">
        <f>'3. Kosten'!E56</f>
        <v>0</v>
      </c>
      <c r="C125" s="90">
        <f>B125*((1+'5. Groei'!$E$5)*(1+'5. Groei'!$E$23))</f>
        <v>0</v>
      </c>
      <c r="D125" s="91">
        <f t="shared" si="18"/>
        <v>0</v>
      </c>
      <c r="E125" s="76">
        <f t="shared" si="19"/>
        <v>0</v>
      </c>
      <c r="F125" s="118">
        <f>B125*((1+'5. Groei'!$F$5)*(1+'5. Groei'!$F$23))</f>
        <v>0</v>
      </c>
      <c r="G125" s="4"/>
    </row>
    <row r="126" spans="1:7" x14ac:dyDescent="0.25">
      <c r="A126" s="37">
        <f>'3. Kosten'!A57</f>
        <v>0</v>
      </c>
      <c r="B126" s="17">
        <f>'3. Kosten'!E57</f>
        <v>0</v>
      </c>
      <c r="C126" s="90">
        <f>B126*((1+'5. Groei'!$E$5)*(1+'5. Groei'!$E$23))</f>
        <v>0</v>
      </c>
      <c r="D126" s="91">
        <f t="shared" si="18"/>
        <v>0</v>
      </c>
      <c r="E126" s="76">
        <f t="shared" si="19"/>
        <v>0</v>
      </c>
      <c r="F126" s="118">
        <f>B126*((1+'5. Groei'!$F$5)*(1+'5. Groei'!$F$23))</f>
        <v>0</v>
      </c>
      <c r="G126" s="17"/>
    </row>
    <row r="127" spans="1:7" x14ac:dyDescent="0.25">
      <c r="A127" s="37">
        <f>'3. Kosten'!A58</f>
        <v>0</v>
      </c>
      <c r="B127" s="17">
        <f>'3. Kosten'!E58</f>
        <v>0</v>
      </c>
      <c r="C127" s="90">
        <f>B127*((1+'5. Groei'!$E$5)*(1+'5. Groei'!$E$23))</f>
        <v>0</v>
      </c>
      <c r="D127" s="91">
        <f t="shared" si="18"/>
        <v>0</v>
      </c>
      <c r="E127" s="76">
        <f t="shared" si="19"/>
        <v>0</v>
      </c>
      <c r="F127" s="118">
        <f>B127*((1+'5. Groei'!$F$5)*(1+'5. Groei'!$F$23))</f>
        <v>0</v>
      </c>
      <c r="G127" s="17"/>
    </row>
    <row r="128" spans="1:7" x14ac:dyDescent="0.25">
      <c r="A128" s="37">
        <f>'3. Kosten'!A59</f>
        <v>0</v>
      </c>
      <c r="B128" s="17">
        <f>'3. Kosten'!E59</f>
        <v>0</v>
      </c>
      <c r="C128" s="90">
        <f>B128*((1+'5. Groei'!$E$5)*(1+'5. Groei'!$E$23))</f>
        <v>0</v>
      </c>
      <c r="D128" s="91">
        <f t="shared" si="18"/>
        <v>0</v>
      </c>
      <c r="E128" s="76">
        <f t="shared" si="19"/>
        <v>0</v>
      </c>
      <c r="F128" s="118">
        <f>B128*((1+'5. Groei'!$F$5)*(1+'5. Groei'!$F$23))</f>
        <v>0</v>
      </c>
      <c r="G128" s="17"/>
    </row>
    <row r="129" spans="1:7" x14ac:dyDescent="0.25">
      <c r="A129" s="37">
        <f>'3. Kosten'!A60</f>
        <v>0</v>
      </c>
      <c r="B129" s="17">
        <f>'3. Kosten'!E60</f>
        <v>0</v>
      </c>
      <c r="C129" s="90">
        <f>B129*((1+'5. Groei'!$E$5)*(1+'5. Groei'!$E$23))</f>
        <v>0</v>
      </c>
      <c r="D129" s="91">
        <f t="shared" si="18"/>
        <v>0</v>
      </c>
      <c r="E129" s="76">
        <f t="shared" si="19"/>
        <v>0</v>
      </c>
      <c r="F129" s="118">
        <f>B129*((1+'5. Groei'!$F$5)*(1+'5. Groei'!$F$23))</f>
        <v>0</v>
      </c>
      <c r="G129" s="17"/>
    </row>
    <row r="130" spans="1:7" x14ac:dyDescent="0.25">
      <c r="A130" s="37">
        <f>'3. Kosten'!A61</f>
        <v>0</v>
      </c>
      <c r="B130" s="17">
        <f>'3. Kosten'!E61</f>
        <v>0</v>
      </c>
      <c r="C130" s="90">
        <f>B130*((1+'5. Groei'!$E$5)*(1+'5. Groei'!$E$23))</f>
        <v>0</v>
      </c>
      <c r="D130" s="91">
        <f t="shared" si="18"/>
        <v>0</v>
      </c>
      <c r="E130" s="76">
        <f t="shared" si="19"/>
        <v>0</v>
      </c>
      <c r="F130" s="118">
        <f>B130*((1+'5. Groei'!$F$5)*(1+'5. Groei'!$F$23))</f>
        <v>0</v>
      </c>
      <c r="G130" s="17"/>
    </row>
    <row r="131" spans="1:7" x14ac:dyDescent="0.25">
      <c r="A131" s="37">
        <f>'3. Kosten'!A62</f>
        <v>0</v>
      </c>
      <c r="B131" s="17">
        <f>'3. Kosten'!E62</f>
        <v>0</v>
      </c>
      <c r="C131" s="90">
        <f>B131*((1+'5. Groei'!$E$5)*(1+'5. Groei'!$E$23))</f>
        <v>0</v>
      </c>
      <c r="D131" s="91">
        <f t="shared" si="18"/>
        <v>0</v>
      </c>
      <c r="E131" s="76">
        <f t="shared" si="19"/>
        <v>0</v>
      </c>
      <c r="F131" s="118">
        <f>B131*((1+'5. Groei'!$F$5)*(1+'5. Groei'!$F$23))</f>
        <v>0</v>
      </c>
      <c r="G131" s="17"/>
    </row>
    <row r="132" spans="1:7" x14ac:dyDescent="0.25">
      <c r="A132" s="37">
        <f>'3. Kosten'!A63</f>
        <v>0</v>
      </c>
      <c r="B132" s="17">
        <f>'3. Kosten'!E63</f>
        <v>0</v>
      </c>
      <c r="C132" s="90">
        <f>B132*((1+'5. Groei'!$E$5)*(1+'5. Groei'!$E$23))</f>
        <v>0</v>
      </c>
      <c r="D132" s="91">
        <f t="shared" si="18"/>
        <v>0</v>
      </c>
      <c r="E132" s="76">
        <f t="shared" si="19"/>
        <v>0</v>
      </c>
      <c r="F132" s="118">
        <f>B132*((1+'5. Groei'!$F$5)*(1+'5. Groei'!$F$23))</f>
        <v>0</v>
      </c>
      <c r="G132" s="17"/>
    </row>
    <row r="133" spans="1:7" x14ac:dyDescent="0.25">
      <c r="A133" s="37"/>
      <c r="B133" s="17"/>
      <c r="C133" s="90"/>
      <c r="D133" s="91"/>
      <c r="E133" s="76"/>
      <c r="F133" s="118"/>
      <c r="G133" s="17"/>
    </row>
    <row r="134" spans="1:7" x14ac:dyDescent="0.25">
      <c r="A134" s="280" t="str">
        <f>'3. Kosten'!A65</f>
        <v>Telecommunicatiekosten</v>
      </c>
      <c r="B134" s="17"/>
      <c r="C134" s="90"/>
      <c r="D134" s="91"/>
      <c r="E134" s="76"/>
      <c r="F134" s="118"/>
      <c r="G134" s="17"/>
    </row>
    <row r="135" spans="1:7" x14ac:dyDescent="0.25">
      <c r="A135" s="37">
        <f>'3. Kosten'!A66</f>
        <v>0</v>
      </c>
      <c r="B135" s="17">
        <f>'3. Kosten'!E66</f>
        <v>0</v>
      </c>
      <c r="C135" s="90">
        <f>B135*((1+'5. Groei'!$E$5)*(1+'5. Groei'!$E$24))</f>
        <v>0</v>
      </c>
      <c r="D135" s="91">
        <f t="shared" si="18"/>
        <v>0</v>
      </c>
      <c r="E135" s="76">
        <f t="shared" si="19"/>
        <v>0</v>
      </c>
      <c r="F135" s="118">
        <f>B135*((1+'5. Groei'!$F$5)*(1+'5. Groei'!$F$24))</f>
        <v>0</v>
      </c>
      <c r="G135" s="17"/>
    </row>
    <row r="136" spans="1:7" x14ac:dyDescent="0.25">
      <c r="A136" s="37">
        <f>'3. Kosten'!A67</f>
        <v>0</v>
      </c>
      <c r="B136" s="17">
        <f>'3. Kosten'!E67</f>
        <v>0</v>
      </c>
      <c r="C136" s="90">
        <f>B136*((1+'5. Groei'!$E$5)*(1+'5. Groei'!$E$24))</f>
        <v>0</v>
      </c>
      <c r="D136" s="91">
        <f t="shared" si="18"/>
        <v>0</v>
      </c>
      <c r="E136" s="76">
        <f t="shared" si="19"/>
        <v>0</v>
      </c>
      <c r="F136" s="118">
        <f>B136*((1+'5. Groei'!$F$5)*(1+'5. Groei'!$F$24))</f>
        <v>0</v>
      </c>
      <c r="G136" s="17"/>
    </row>
    <row r="137" spans="1:7" x14ac:dyDescent="0.25">
      <c r="A137" s="37">
        <f>'3. Kosten'!A68</f>
        <v>0</v>
      </c>
      <c r="B137" s="17">
        <f>'3. Kosten'!E68</f>
        <v>0</v>
      </c>
      <c r="C137" s="90">
        <f>B137*((1+'5. Groei'!$E$5)*(1+'5. Groei'!$E$24))</f>
        <v>0</v>
      </c>
      <c r="D137" s="91">
        <f t="shared" si="18"/>
        <v>0</v>
      </c>
      <c r="E137" s="76">
        <f t="shared" si="19"/>
        <v>0</v>
      </c>
      <c r="F137" s="118">
        <f>B137*((1+'5. Groei'!$F$5)*(1+'5. Groei'!$F$24))</f>
        <v>0</v>
      </c>
      <c r="G137" s="17"/>
    </row>
    <row r="138" spans="1:7" x14ac:dyDescent="0.25">
      <c r="A138" s="37"/>
      <c r="B138" s="17"/>
      <c r="C138" s="90"/>
      <c r="D138" s="91"/>
      <c r="E138" s="76"/>
      <c r="F138" s="118"/>
      <c r="G138" s="17"/>
    </row>
    <row r="139" spans="1:7" x14ac:dyDescent="0.25">
      <c r="A139" s="119" t="s">
        <v>14</v>
      </c>
      <c r="B139" s="113">
        <f>SUM(B113:B138)</f>
        <v>0</v>
      </c>
      <c r="C139" s="113">
        <f>SUM(C113:C138)</f>
        <v>0</v>
      </c>
      <c r="D139" s="113">
        <f>SUM(D113:D138)</f>
        <v>0</v>
      </c>
      <c r="E139" s="113">
        <f>SUM(E113:E138)</f>
        <v>0</v>
      </c>
      <c r="F139" s="122">
        <f>SUM(F113:F138)</f>
        <v>0</v>
      </c>
      <c r="G139" s="17"/>
    </row>
    <row r="140" spans="1:7" x14ac:dyDescent="0.25">
      <c r="A140" s="42"/>
      <c r="B140" s="6"/>
      <c r="C140" s="9"/>
      <c r="D140" s="13"/>
      <c r="E140" s="3"/>
      <c r="F140" s="81"/>
      <c r="G140" s="17"/>
    </row>
    <row r="141" spans="1:7" x14ac:dyDescent="0.25">
      <c r="A141" s="39" t="s">
        <v>73</v>
      </c>
      <c r="B141" s="114">
        <f>'Algemene gegevens'!B10</f>
        <v>2013</v>
      </c>
      <c r="C141" s="115">
        <f>B141+1</f>
        <v>2014</v>
      </c>
      <c r="D141" s="115">
        <f t="shared" ref="D141:F141" si="20">C141+1</f>
        <v>2015</v>
      </c>
      <c r="E141" s="115">
        <f t="shared" si="20"/>
        <v>2016</v>
      </c>
      <c r="F141" s="120">
        <f t="shared" si="20"/>
        <v>2017</v>
      </c>
      <c r="G141" s="17"/>
    </row>
    <row r="142" spans="1:7" x14ac:dyDescent="0.25">
      <c r="A142" s="41">
        <f>'3. Kosten'!H32</f>
        <v>0</v>
      </c>
      <c r="B142" s="76">
        <f>'3. Kosten'!L32</f>
        <v>0</v>
      </c>
      <c r="C142" s="89" t="s">
        <v>57</v>
      </c>
      <c r="D142" s="93" t="s">
        <v>57</v>
      </c>
      <c r="E142" s="78" t="s">
        <v>57</v>
      </c>
      <c r="F142" s="123" t="s">
        <v>57</v>
      </c>
      <c r="G142" s="17"/>
    </row>
    <row r="143" spans="1:7" x14ac:dyDescent="0.25">
      <c r="A143" s="41">
        <f>'3. Kosten'!H33</f>
        <v>0</v>
      </c>
      <c r="B143" s="76">
        <f>'3. Kosten'!L33</f>
        <v>0</v>
      </c>
      <c r="C143" s="89" t="s">
        <v>57</v>
      </c>
      <c r="D143" s="93" t="s">
        <v>57</v>
      </c>
      <c r="E143" s="78" t="s">
        <v>57</v>
      </c>
      <c r="F143" s="123" t="s">
        <v>57</v>
      </c>
      <c r="G143" s="17"/>
    </row>
    <row r="144" spans="1:7" x14ac:dyDescent="0.25">
      <c r="A144" s="41">
        <f>'3. Kosten'!H34</f>
        <v>0</v>
      </c>
      <c r="B144" s="76">
        <f>'3. Kosten'!L34</f>
        <v>0</v>
      </c>
      <c r="C144" s="89" t="s">
        <v>57</v>
      </c>
      <c r="D144" s="93" t="s">
        <v>57</v>
      </c>
      <c r="E144" s="78" t="s">
        <v>57</v>
      </c>
      <c r="F144" s="123" t="s">
        <v>57</v>
      </c>
      <c r="G144" s="17"/>
    </row>
    <row r="145" spans="1:7" x14ac:dyDescent="0.25">
      <c r="A145" s="41">
        <f>'3. Kosten'!H35</f>
        <v>0</v>
      </c>
      <c r="B145" s="76">
        <f>'3. Kosten'!L35</f>
        <v>0</v>
      </c>
      <c r="C145" s="89" t="s">
        <v>57</v>
      </c>
      <c r="D145" s="93" t="s">
        <v>57</v>
      </c>
      <c r="E145" s="78" t="s">
        <v>57</v>
      </c>
      <c r="F145" s="123" t="s">
        <v>57</v>
      </c>
      <c r="G145" s="17"/>
    </row>
    <row r="146" spans="1:7" x14ac:dyDescent="0.25">
      <c r="A146" s="41">
        <f>'3. Kosten'!H36</f>
        <v>0</v>
      </c>
      <c r="B146" s="76">
        <f>'3. Kosten'!L36</f>
        <v>0</v>
      </c>
      <c r="C146" s="89" t="s">
        <v>57</v>
      </c>
      <c r="D146" s="93" t="s">
        <v>57</v>
      </c>
      <c r="E146" s="78" t="s">
        <v>57</v>
      </c>
      <c r="F146" s="123" t="s">
        <v>57</v>
      </c>
      <c r="G146" s="17"/>
    </row>
    <row r="147" spans="1:7" x14ac:dyDescent="0.25">
      <c r="A147" s="41">
        <f>'3. Kosten'!H37</f>
        <v>0</v>
      </c>
      <c r="B147" s="76">
        <f>'3. Kosten'!L37</f>
        <v>0</v>
      </c>
      <c r="C147" s="89" t="s">
        <v>57</v>
      </c>
      <c r="D147" s="93" t="s">
        <v>57</v>
      </c>
      <c r="E147" s="78" t="s">
        <v>57</v>
      </c>
      <c r="F147" s="123" t="s">
        <v>57</v>
      </c>
      <c r="G147" s="17"/>
    </row>
    <row r="148" spans="1:7" x14ac:dyDescent="0.25">
      <c r="A148" s="41">
        <f>'3. Kosten'!H38</f>
        <v>0</v>
      </c>
      <c r="B148" s="76">
        <f>'3. Kosten'!L38</f>
        <v>0</v>
      </c>
      <c r="C148" s="89" t="s">
        <v>57</v>
      </c>
      <c r="D148" s="93" t="s">
        <v>57</v>
      </c>
      <c r="E148" s="78" t="s">
        <v>57</v>
      </c>
      <c r="F148" s="123" t="s">
        <v>57</v>
      </c>
      <c r="G148" s="17"/>
    </row>
    <row r="149" spans="1:7" x14ac:dyDescent="0.25">
      <c r="A149" s="41">
        <f>'3. Kosten'!H39</f>
        <v>0</v>
      </c>
      <c r="B149" s="76">
        <f>'3. Kosten'!L39</f>
        <v>0</v>
      </c>
      <c r="C149" s="89" t="s">
        <v>57</v>
      </c>
      <c r="D149" s="93" t="s">
        <v>57</v>
      </c>
      <c r="E149" s="78" t="s">
        <v>57</v>
      </c>
      <c r="F149" s="123" t="s">
        <v>57</v>
      </c>
      <c r="G149" s="17"/>
    </row>
    <row r="150" spans="1:7" x14ac:dyDescent="0.25">
      <c r="A150" s="119" t="s">
        <v>87</v>
      </c>
      <c r="B150" s="113">
        <f>SUM(B142:B149)</f>
        <v>0</v>
      </c>
      <c r="C150" s="113">
        <f>SUM(C142:C149)</f>
        <v>0</v>
      </c>
      <c r="D150" s="113">
        <f>SUM(D142:D149)</f>
        <v>0</v>
      </c>
      <c r="E150" s="113">
        <f>SUM(E142:E149)</f>
        <v>0</v>
      </c>
      <c r="F150" s="122">
        <f>SUM(F142:F149)</f>
        <v>0</v>
      </c>
      <c r="G150" s="17"/>
    </row>
    <row r="151" spans="1:7" x14ac:dyDescent="0.25">
      <c r="A151" s="37"/>
      <c r="B151" s="4"/>
      <c r="C151" s="10"/>
      <c r="D151" s="12"/>
      <c r="E151" s="3"/>
      <c r="F151" s="81"/>
      <c r="G151" s="17"/>
    </row>
    <row r="152" spans="1:7" x14ac:dyDescent="0.25">
      <c r="A152" s="39" t="s">
        <v>5</v>
      </c>
      <c r="B152" s="114">
        <f>B141</f>
        <v>2013</v>
      </c>
      <c r="C152" s="115">
        <f>B152+1</f>
        <v>2014</v>
      </c>
      <c r="D152" s="115">
        <f t="shared" ref="D152:F152" si="21">C152+1</f>
        <v>2015</v>
      </c>
      <c r="E152" s="115">
        <f t="shared" si="21"/>
        <v>2016</v>
      </c>
      <c r="F152" s="120">
        <f t="shared" si="21"/>
        <v>2017</v>
      </c>
      <c r="G152" s="17"/>
    </row>
    <row r="153" spans="1:7" x14ac:dyDescent="0.25">
      <c r="A153" s="119" t="s">
        <v>15</v>
      </c>
      <c r="B153" s="113" t="e">
        <f>SUM('9. Afschrijvingsstaat'!L4:L13)</f>
        <v>#DIV/0!</v>
      </c>
      <c r="C153" s="113" t="e">
        <f>SUM('9. Afschrijvingsstaat'!L31:L50)</f>
        <v>#DIV/0!</v>
      </c>
      <c r="D153" s="113" t="e">
        <f>SUM('9. Afschrijvingsstaat'!L68:L97)</f>
        <v>#DIV/0!</v>
      </c>
      <c r="E153" s="113" t="e">
        <f>SUM('9. Afschrijvingsstaat'!L115:L154)</f>
        <v>#DIV/0!</v>
      </c>
      <c r="F153" s="122" t="e">
        <f>SUM('9. Afschrijvingsstaat'!L172:L221)</f>
        <v>#DIV/0!</v>
      </c>
      <c r="G153" s="17"/>
    </row>
    <row r="154" spans="1:7" x14ac:dyDescent="0.25">
      <c r="A154" s="37"/>
      <c r="B154" s="4"/>
      <c r="C154" s="10"/>
      <c r="D154" s="12"/>
      <c r="E154" s="3"/>
      <c r="F154" s="81"/>
      <c r="G154" s="17"/>
    </row>
    <row r="155" spans="1:7" x14ac:dyDescent="0.25">
      <c r="A155" s="39" t="s">
        <v>11</v>
      </c>
      <c r="B155" s="114">
        <f>B152</f>
        <v>2013</v>
      </c>
      <c r="C155" s="115">
        <f>B155+1</f>
        <v>2014</v>
      </c>
      <c r="D155" s="115">
        <f t="shared" ref="D155:F155" si="22">C155+1</f>
        <v>2015</v>
      </c>
      <c r="E155" s="115">
        <f t="shared" si="22"/>
        <v>2016</v>
      </c>
      <c r="F155" s="120">
        <f t="shared" si="22"/>
        <v>2017</v>
      </c>
      <c r="G155" s="17"/>
    </row>
    <row r="156" spans="1:7" x14ac:dyDescent="0.25">
      <c r="A156" s="41" t="str">
        <f>'3. Kosten'!H57</f>
        <v>Rentes</v>
      </c>
      <c r="B156" s="76">
        <f>'3. Kosten'!K57</f>
        <v>0</v>
      </c>
      <c r="C156" s="89" t="s">
        <v>57</v>
      </c>
      <c r="D156" s="89" t="s">
        <v>57</v>
      </c>
      <c r="E156" s="89" t="s">
        <v>57</v>
      </c>
      <c r="F156" s="380" t="s">
        <v>57</v>
      </c>
      <c r="G156" s="17"/>
    </row>
    <row r="157" spans="1:7" x14ac:dyDescent="0.25">
      <c r="A157" s="41">
        <f>'3. Kosten'!H58</f>
        <v>0</v>
      </c>
      <c r="B157" s="76">
        <f>'3. Kosten'!K58</f>
        <v>0</v>
      </c>
      <c r="C157" s="89" t="s">
        <v>57</v>
      </c>
      <c r="D157" s="89" t="s">
        <v>57</v>
      </c>
      <c r="E157" s="89" t="s">
        <v>57</v>
      </c>
      <c r="F157" s="270" t="s">
        <v>57</v>
      </c>
      <c r="G157" s="17"/>
    </row>
    <row r="158" spans="1:7" x14ac:dyDescent="0.25">
      <c r="A158" s="41">
        <f>'3. Kosten'!H59</f>
        <v>0</v>
      </c>
      <c r="B158" s="76">
        <f>'3. Kosten'!K59</f>
        <v>0</v>
      </c>
      <c r="C158" s="89" t="s">
        <v>57</v>
      </c>
      <c r="D158" s="89" t="s">
        <v>57</v>
      </c>
      <c r="E158" s="89" t="s">
        <v>57</v>
      </c>
      <c r="F158" s="270" t="s">
        <v>57</v>
      </c>
      <c r="G158" s="17"/>
    </row>
    <row r="159" spans="1:7" x14ac:dyDescent="0.25">
      <c r="A159" s="41">
        <f>'3. Kosten'!H60</f>
        <v>0</v>
      </c>
      <c r="B159" s="76">
        <f>'3. Kosten'!K60</f>
        <v>0</v>
      </c>
      <c r="C159" s="89" t="s">
        <v>57</v>
      </c>
      <c r="D159" s="89" t="s">
        <v>57</v>
      </c>
      <c r="E159" s="89" t="s">
        <v>57</v>
      </c>
      <c r="F159" s="270" t="s">
        <v>57</v>
      </c>
      <c r="G159" s="17"/>
    </row>
    <row r="160" spans="1:7" x14ac:dyDescent="0.25">
      <c r="A160" s="41">
        <f>'3. Kosten'!H61</f>
        <v>0</v>
      </c>
      <c r="B160" s="76">
        <f>'3. Kosten'!K61</f>
        <v>0</v>
      </c>
      <c r="C160" s="89" t="s">
        <v>57</v>
      </c>
      <c r="D160" s="89" t="s">
        <v>57</v>
      </c>
      <c r="E160" s="89" t="s">
        <v>57</v>
      </c>
      <c r="F160" s="270" t="s">
        <v>57</v>
      </c>
      <c r="G160" s="17"/>
    </row>
    <row r="161" spans="1:7" x14ac:dyDescent="0.25">
      <c r="A161" s="41">
        <f>'3. Kosten'!H62</f>
        <v>0</v>
      </c>
      <c r="B161" s="76">
        <f>'3. Kosten'!K62</f>
        <v>0</v>
      </c>
      <c r="C161" s="89" t="s">
        <v>57</v>
      </c>
      <c r="D161" s="89" t="s">
        <v>57</v>
      </c>
      <c r="E161" s="89" t="s">
        <v>57</v>
      </c>
      <c r="F161" s="270" t="s">
        <v>57</v>
      </c>
      <c r="G161" s="17"/>
    </row>
    <row r="162" spans="1:7" x14ac:dyDescent="0.25">
      <c r="A162" s="41">
        <f>'3. Kosten'!H63</f>
        <v>0</v>
      </c>
      <c r="B162" s="76">
        <f>'3. Kosten'!K63</f>
        <v>0</v>
      </c>
      <c r="C162" s="89" t="s">
        <v>57</v>
      </c>
      <c r="D162" s="89" t="s">
        <v>57</v>
      </c>
      <c r="E162" s="89" t="s">
        <v>57</v>
      </c>
      <c r="F162" s="381" t="s">
        <v>57</v>
      </c>
      <c r="G162" s="17"/>
    </row>
    <row r="163" spans="1:7" x14ac:dyDescent="0.25">
      <c r="A163" s="119" t="s">
        <v>12</v>
      </c>
      <c r="B163" s="113">
        <f>SUM(B156:B162)</f>
        <v>0</v>
      </c>
      <c r="C163" s="113">
        <f>SUM(C156:C162)</f>
        <v>0</v>
      </c>
      <c r="D163" s="113">
        <f>SUM(D156:D162)</f>
        <v>0</v>
      </c>
      <c r="E163" s="113">
        <f>SUM(E156:E162)</f>
        <v>0</v>
      </c>
      <c r="F163" s="122">
        <f>SUM(F156:F162)</f>
        <v>0</v>
      </c>
      <c r="G163" s="17"/>
    </row>
    <row r="164" spans="1:7" x14ac:dyDescent="0.25">
      <c r="A164" s="42"/>
      <c r="B164" s="6"/>
      <c r="C164" s="9"/>
      <c r="D164" s="13"/>
      <c r="E164" s="3"/>
      <c r="F164" s="81"/>
      <c r="G164" s="17"/>
    </row>
    <row r="165" spans="1:7" x14ac:dyDescent="0.25">
      <c r="A165" s="39" t="s">
        <v>8</v>
      </c>
      <c r="B165" s="114">
        <f>B155</f>
        <v>2013</v>
      </c>
      <c r="C165" s="115">
        <f>B165+1</f>
        <v>2014</v>
      </c>
      <c r="D165" s="115">
        <f t="shared" ref="D165:F165" si="23">C165+1</f>
        <v>2015</v>
      </c>
      <c r="E165" s="115">
        <f t="shared" si="23"/>
        <v>2016</v>
      </c>
      <c r="F165" s="120">
        <f t="shared" si="23"/>
        <v>2017</v>
      </c>
      <c r="G165" s="17"/>
    </row>
    <row r="166" spans="1:7" x14ac:dyDescent="0.25">
      <c r="A166" s="41" t="str">
        <f>'3. Kosten'!H43</f>
        <v>Betaalde omzetbelasting (btw) 6%</v>
      </c>
      <c r="B166" s="76">
        <f>'3. Kosten'!L43</f>
        <v>0</v>
      </c>
      <c r="C166" s="76">
        <f>'3. Kosten'!M43</f>
        <v>0</v>
      </c>
      <c r="D166" s="76">
        <f>'3. Kosten'!N43</f>
        <v>0</v>
      </c>
      <c r="E166" s="76">
        <f>'3. Kosten'!O43</f>
        <v>0</v>
      </c>
      <c r="F166" s="123">
        <f>'3. Kosten'!P43</f>
        <v>0</v>
      </c>
      <c r="G166" s="17"/>
    </row>
    <row r="167" spans="1:7" x14ac:dyDescent="0.25">
      <c r="A167" s="41" t="str">
        <f>'3. Kosten'!H44</f>
        <v>Betaalde omzetbelasting (btw) 19%</v>
      </c>
      <c r="B167" s="76">
        <f>'3. Kosten'!L44</f>
        <v>0</v>
      </c>
      <c r="C167" s="76">
        <f>'3. Kosten'!M44</f>
        <v>0</v>
      </c>
      <c r="D167" s="76">
        <f>'3. Kosten'!N44</f>
        <v>0</v>
      </c>
      <c r="E167" s="76">
        <f>'3. Kosten'!O44</f>
        <v>0</v>
      </c>
      <c r="F167" s="123">
        <f>'3. Kosten'!P44</f>
        <v>0</v>
      </c>
      <c r="G167" s="17"/>
    </row>
    <row r="168" spans="1:7" x14ac:dyDescent="0.25">
      <c r="A168" s="41"/>
      <c r="B168" s="76"/>
      <c r="C168" s="76"/>
      <c r="D168" s="76"/>
      <c r="E168" s="76"/>
      <c r="F168" s="123"/>
      <c r="G168" s="17"/>
    </row>
    <row r="169" spans="1:7" x14ac:dyDescent="0.25">
      <c r="A169" s="41" t="str">
        <f>'3. Kosten'!H46</f>
        <v>Gevorderde omzetbelasting (btw) 6%</v>
      </c>
      <c r="B169" s="76">
        <f>'3. Kosten'!L46</f>
        <v>0</v>
      </c>
      <c r="C169" s="76">
        <f>'3. Kosten'!M46</f>
        <v>0</v>
      </c>
      <c r="D169" s="76">
        <f>'3. Kosten'!N46</f>
        <v>0</v>
      </c>
      <c r="E169" s="76">
        <f>'3. Kosten'!O46</f>
        <v>0</v>
      </c>
      <c r="F169" s="123">
        <f>'3. Kosten'!P46</f>
        <v>0</v>
      </c>
      <c r="G169" s="9"/>
    </row>
    <row r="170" spans="1:7" x14ac:dyDescent="0.25">
      <c r="A170" s="41" t="str">
        <f>'3. Kosten'!H47</f>
        <v>Gevorderde omzetbelasting (btw) 19%</v>
      </c>
      <c r="B170" s="76">
        <f>'3. Kosten'!L47</f>
        <v>0</v>
      </c>
      <c r="C170" s="76">
        <f>'3. Kosten'!M47</f>
        <v>0</v>
      </c>
      <c r="D170" s="76">
        <f>'3. Kosten'!N47</f>
        <v>0</v>
      </c>
      <c r="E170" s="76">
        <f>'3. Kosten'!O47</f>
        <v>0</v>
      </c>
      <c r="F170" s="123">
        <f>'3. Kosten'!P47</f>
        <v>0</v>
      </c>
    </row>
    <row r="171" spans="1:7" x14ac:dyDescent="0.25">
      <c r="A171" s="41"/>
      <c r="B171" s="4"/>
      <c r="C171" s="76"/>
      <c r="D171" s="76"/>
      <c r="E171" s="76"/>
      <c r="F171" s="123"/>
    </row>
    <row r="172" spans="1:7" x14ac:dyDescent="0.25">
      <c r="A172" s="41" t="s">
        <v>86</v>
      </c>
      <c r="B172" s="10">
        <f>(B170+B169)-(B167+B166)</f>
        <v>0</v>
      </c>
      <c r="C172" s="76">
        <f>'3. Kosten'!M49</f>
        <v>0</v>
      </c>
      <c r="D172" s="76">
        <f>'3. Kosten'!N49</f>
        <v>0</v>
      </c>
      <c r="E172" s="76">
        <f>'3. Kosten'!O49</f>
        <v>0</v>
      </c>
      <c r="F172" s="123">
        <f>'3. Kosten'!P49</f>
        <v>0</v>
      </c>
    </row>
    <row r="173" spans="1:7" x14ac:dyDescent="0.25">
      <c r="A173" s="41"/>
      <c r="B173" s="4"/>
      <c r="C173" s="76"/>
      <c r="D173" s="76"/>
      <c r="E173" s="76"/>
      <c r="F173" s="123"/>
    </row>
    <row r="174" spans="1:7" x14ac:dyDescent="0.25">
      <c r="A174" s="41"/>
      <c r="B174" s="76"/>
      <c r="C174" s="76"/>
      <c r="D174" s="76"/>
      <c r="E174" s="76"/>
      <c r="F174" s="123"/>
    </row>
    <row r="175" spans="1:7" x14ac:dyDescent="0.25">
      <c r="A175" s="41"/>
      <c r="B175" s="76"/>
      <c r="C175" s="76"/>
      <c r="D175" s="76"/>
      <c r="E175" s="76"/>
      <c r="F175" s="123"/>
    </row>
    <row r="176" spans="1:7" x14ac:dyDescent="0.25">
      <c r="A176" s="41"/>
      <c r="B176" s="76"/>
      <c r="C176" s="76"/>
      <c r="D176" s="76"/>
      <c r="E176" s="76"/>
      <c r="F176" s="123"/>
    </row>
    <row r="177" spans="1:6" x14ac:dyDescent="0.25">
      <c r="A177" s="41"/>
      <c r="B177" s="76"/>
      <c r="C177" s="76"/>
      <c r="D177" s="76"/>
      <c r="E177" s="76"/>
      <c r="F177" s="123"/>
    </row>
    <row r="178" spans="1:6" x14ac:dyDescent="0.25">
      <c r="A178" s="41"/>
      <c r="B178" s="76"/>
      <c r="C178" s="76"/>
      <c r="D178" s="76"/>
      <c r="E178" s="76"/>
      <c r="F178" s="123"/>
    </row>
    <row r="179" spans="1:6" x14ac:dyDescent="0.25">
      <c r="A179" s="119" t="s">
        <v>13</v>
      </c>
      <c r="B179" s="113">
        <f>B172+SUM(B174:B178)</f>
        <v>0</v>
      </c>
      <c r="C179" s="113">
        <f>C172+SUM(C174:C178)</f>
        <v>0</v>
      </c>
      <c r="D179" s="113">
        <f>D172+SUM(D174:D178)</f>
        <v>0</v>
      </c>
      <c r="E179" s="113">
        <f>E172+SUM(E174:E178)</f>
        <v>0</v>
      </c>
      <c r="F179" s="122">
        <f>F172+SUM(F174:F178)</f>
        <v>0</v>
      </c>
    </row>
    <row r="180" spans="1:6" x14ac:dyDescent="0.25">
      <c r="A180" s="42"/>
      <c r="B180" s="6"/>
      <c r="C180" s="9"/>
      <c r="D180" s="13"/>
      <c r="E180" s="3"/>
      <c r="F180" s="81"/>
    </row>
    <row r="181" spans="1:6" x14ac:dyDescent="0.25">
      <c r="A181" s="37"/>
      <c r="B181" s="84">
        <f>B165</f>
        <v>2013</v>
      </c>
      <c r="C181" s="83">
        <f>B181+1</f>
        <v>2014</v>
      </c>
      <c r="D181" s="83">
        <f t="shared" ref="D181:F181" si="24">C181+1</f>
        <v>2015</v>
      </c>
      <c r="E181" s="83">
        <f t="shared" si="24"/>
        <v>2016</v>
      </c>
      <c r="F181" s="117">
        <f t="shared" si="24"/>
        <v>2017</v>
      </c>
    </row>
    <row r="182" spans="1:6" x14ac:dyDescent="0.25">
      <c r="A182" s="119" t="s">
        <v>92</v>
      </c>
      <c r="B182" s="113" t="e">
        <f>SUM(B179+B163+B153+B150+B139+B110+B71+B57)</f>
        <v>#DIV/0!</v>
      </c>
      <c r="C182" s="113" t="e">
        <f>SUM(C179+C163+C153+C150+C139+C110+C71+C57)</f>
        <v>#DIV/0!</v>
      </c>
      <c r="D182" s="113" t="e">
        <f>SUM(D179+D163+D153+D150+D139+D110+D71+D57)</f>
        <v>#DIV/0!</v>
      </c>
      <c r="E182" s="113" t="e">
        <f>SUM(E179+E163+E153+E150+E139+E110+E71+E57)</f>
        <v>#DIV/0!</v>
      </c>
      <c r="F182" s="122" t="e">
        <f>SUM(F179+F163+F153+F150+F139+F110+F71+F57)</f>
        <v>#DIV/0!</v>
      </c>
    </row>
    <row r="183" spans="1:6" x14ac:dyDescent="0.25">
      <c r="A183" s="37"/>
      <c r="B183" s="4"/>
      <c r="C183" s="4"/>
      <c r="D183" s="378"/>
      <c r="E183" s="4"/>
      <c r="F183" s="40"/>
    </row>
    <row r="184" spans="1:6" x14ac:dyDescent="0.25">
      <c r="A184" s="37"/>
      <c r="B184" s="4"/>
      <c r="C184" s="4"/>
      <c r="D184" s="378"/>
      <c r="E184" s="4"/>
      <c r="F184" s="40"/>
    </row>
    <row r="185" spans="1:6" ht="15.75" thickBot="1" x14ac:dyDescent="0.3">
      <c r="A185" s="124" t="s">
        <v>2</v>
      </c>
      <c r="B185" s="125" t="e">
        <f>B41-B182</f>
        <v>#DIV/0!</v>
      </c>
      <c r="C185" s="125" t="e">
        <f>C41-C182</f>
        <v>#DIV/0!</v>
      </c>
      <c r="D185" s="125" t="e">
        <f>D41-D182</f>
        <v>#DIV/0!</v>
      </c>
      <c r="E185" s="125" t="e">
        <f>E41-E182</f>
        <v>#DIV/0!</v>
      </c>
      <c r="F185" s="382" t="e">
        <f>F41-F182</f>
        <v>#DIV/0!</v>
      </c>
    </row>
    <row r="186" spans="1:6" x14ac:dyDescent="0.25">
      <c r="A186" s="4"/>
      <c r="B186" s="4"/>
      <c r="C186" s="4"/>
    </row>
  </sheetData>
  <sheetProtection password="CB27" sheet="1" objects="1" scenarios="1" formatCells="0"/>
  <phoneticPr fontId="2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tabColor rgb="FF00B050"/>
  </sheetPr>
  <dimension ref="A1:H118"/>
  <sheetViews>
    <sheetView showGridLines="0" zoomScaleNormal="100" workbookViewId="0">
      <selection activeCell="G10" sqref="G10"/>
    </sheetView>
  </sheetViews>
  <sheetFormatPr defaultRowHeight="15" x14ac:dyDescent="0.25"/>
  <cols>
    <col min="1" max="1" width="29.28515625" customWidth="1"/>
    <col min="2" max="2" width="20.7109375" style="16" customWidth="1"/>
    <col min="3" max="6" width="20.7109375" customWidth="1"/>
    <col min="7" max="7" width="13.140625" customWidth="1"/>
    <col min="8" max="8" width="13.28515625" customWidth="1"/>
  </cols>
  <sheetData>
    <row r="1" spans="1:6" ht="24" thickBot="1" x14ac:dyDescent="0.4">
      <c r="A1" s="48" t="s">
        <v>93</v>
      </c>
      <c r="B1" s="49"/>
      <c r="C1" s="49"/>
      <c r="D1" s="126"/>
      <c r="E1" s="126"/>
      <c r="F1" s="127"/>
    </row>
    <row r="2" spans="1:6" x14ac:dyDescent="0.25">
      <c r="A2" s="388"/>
      <c r="B2" s="392">
        <f>'Algemene gegevens'!B10</f>
        <v>2013</v>
      </c>
      <c r="C2" s="392">
        <f>B2+1</f>
        <v>2014</v>
      </c>
      <c r="D2" s="392">
        <f t="shared" ref="D2:F2" si="0">C2+1</f>
        <v>2015</v>
      </c>
      <c r="E2" s="392">
        <f t="shared" si="0"/>
        <v>2016</v>
      </c>
      <c r="F2" s="392">
        <f t="shared" si="0"/>
        <v>2017</v>
      </c>
    </row>
    <row r="3" spans="1:6" x14ac:dyDescent="0.25">
      <c r="A3" s="389" t="s">
        <v>17</v>
      </c>
      <c r="B3" s="393">
        <f>'6. Kosten-opbrengsten'!B41</f>
        <v>0</v>
      </c>
      <c r="C3" s="393" t="e">
        <f>'6. Kosten-opbrengsten'!C41</f>
        <v>#DIV/0!</v>
      </c>
      <c r="D3" s="393" t="e">
        <f>'6. Kosten-opbrengsten'!D41</f>
        <v>#DIV/0!</v>
      </c>
      <c r="E3" s="393" t="e">
        <f>'6. Kosten-opbrengsten'!E41</f>
        <v>#DIV/0!</v>
      </c>
      <c r="F3" s="73" t="e">
        <f>'6. Kosten-opbrengsten'!F41</f>
        <v>#DIV/0!</v>
      </c>
    </row>
    <row r="4" spans="1:6" x14ac:dyDescent="0.25">
      <c r="A4" s="389" t="s">
        <v>10</v>
      </c>
      <c r="B4" s="394">
        <f>'6. Kosten-opbrengsten'!B57</f>
        <v>0</v>
      </c>
      <c r="C4" s="394">
        <f>'6. Kosten-opbrengsten'!C57</f>
        <v>0</v>
      </c>
      <c r="D4" s="394">
        <f>'6. Kosten-opbrengsten'!D57</f>
        <v>0</v>
      </c>
      <c r="E4" s="394">
        <f>'6. Kosten-opbrengsten'!E57</f>
        <v>0</v>
      </c>
      <c r="F4" s="74">
        <f>'6. Kosten-opbrengsten'!F57</f>
        <v>0</v>
      </c>
    </row>
    <row r="5" spans="1:6" x14ac:dyDescent="0.25">
      <c r="A5" s="82" t="s">
        <v>3</v>
      </c>
      <c r="B5" s="395">
        <f>B3-B4</f>
        <v>0</v>
      </c>
      <c r="C5" s="395" t="e">
        <f>C3-C4</f>
        <v>#DIV/0!</v>
      </c>
      <c r="D5" s="395" t="e">
        <f>D3-D4</f>
        <v>#DIV/0!</v>
      </c>
      <c r="E5" s="395" t="e">
        <f>E3-E4</f>
        <v>#DIV/0!</v>
      </c>
      <c r="F5" s="75" t="e">
        <f>F3-F4</f>
        <v>#DIV/0!</v>
      </c>
    </row>
    <row r="6" spans="1:6" x14ac:dyDescent="0.25">
      <c r="A6" s="389"/>
      <c r="B6" s="150"/>
      <c r="C6" s="150"/>
      <c r="D6" s="150"/>
      <c r="E6" s="150"/>
      <c r="F6" s="40"/>
    </row>
    <row r="7" spans="1:6" x14ac:dyDescent="0.25">
      <c r="A7" s="389" t="s">
        <v>9</v>
      </c>
      <c r="B7" s="396">
        <f>'6. Kosten-opbrengsten'!B71</f>
        <v>0</v>
      </c>
      <c r="C7" s="396">
        <f>'6. Kosten-opbrengsten'!C71</f>
        <v>0</v>
      </c>
      <c r="D7" s="396">
        <f>'6. Kosten-opbrengsten'!D71</f>
        <v>0</v>
      </c>
      <c r="E7" s="396">
        <f>'6. Kosten-opbrengsten'!E71</f>
        <v>0</v>
      </c>
      <c r="F7" s="118">
        <f>'6. Kosten-opbrengsten'!F71</f>
        <v>0</v>
      </c>
    </row>
    <row r="8" spans="1:6" x14ac:dyDescent="0.25">
      <c r="A8" s="389" t="s">
        <v>4</v>
      </c>
      <c r="B8" s="393">
        <f>'6. Kosten-opbrengsten'!B139</f>
        <v>0</v>
      </c>
      <c r="C8" s="393">
        <f>'6. Kosten-opbrengsten'!C139</f>
        <v>0</v>
      </c>
      <c r="D8" s="393">
        <f>'6. Kosten-opbrengsten'!D139</f>
        <v>0</v>
      </c>
      <c r="E8" s="393">
        <f>'6. Kosten-opbrengsten'!E139</f>
        <v>0</v>
      </c>
      <c r="F8" s="73">
        <f>'6. Kosten-opbrengsten'!F139</f>
        <v>0</v>
      </c>
    </row>
    <row r="9" spans="1:6" x14ac:dyDescent="0.25">
      <c r="A9" s="389" t="s">
        <v>149</v>
      </c>
      <c r="B9" s="393">
        <f>'6. Kosten-opbrengsten'!B110</f>
        <v>0</v>
      </c>
      <c r="C9" s="393">
        <f>'6. Kosten-opbrengsten'!C110</f>
        <v>0</v>
      </c>
      <c r="D9" s="393">
        <f>'6. Kosten-opbrengsten'!D110</f>
        <v>0</v>
      </c>
      <c r="E9" s="393">
        <f>'6. Kosten-opbrengsten'!E110</f>
        <v>0</v>
      </c>
      <c r="F9" s="73">
        <f>'6. Kosten-opbrengsten'!F110</f>
        <v>0</v>
      </c>
    </row>
    <row r="10" spans="1:6" x14ac:dyDescent="0.25">
      <c r="A10" s="389" t="s">
        <v>73</v>
      </c>
      <c r="B10" s="393">
        <f>'6. Kosten-opbrengsten'!B150</f>
        <v>0</v>
      </c>
      <c r="C10" s="393">
        <f>'6. Kosten-opbrengsten'!C150</f>
        <v>0</v>
      </c>
      <c r="D10" s="393">
        <f>'6. Kosten-opbrengsten'!D150</f>
        <v>0</v>
      </c>
      <c r="E10" s="393">
        <f>'6. Kosten-opbrengsten'!E150</f>
        <v>0</v>
      </c>
      <c r="F10" s="73">
        <f>'6. Kosten-opbrengsten'!F150</f>
        <v>0</v>
      </c>
    </row>
    <row r="11" spans="1:6" x14ac:dyDescent="0.25">
      <c r="A11" s="389" t="s">
        <v>5</v>
      </c>
      <c r="B11" s="394" t="e">
        <f>'6. Kosten-opbrengsten'!B153</f>
        <v>#DIV/0!</v>
      </c>
      <c r="C11" s="394" t="e">
        <f>'6. Kosten-opbrengsten'!C153</f>
        <v>#DIV/0!</v>
      </c>
      <c r="D11" s="394" t="e">
        <f>'6. Kosten-opbrengsten'!D153</f>
        <v>#DIV/0!</v>
      </c>
      <c r="E11" s="394" t="e">
        <f>'6. Kosten-opbrengsten'!E153</f>
        <v>#DIV/0!</v>
      </c>
      <c r="F11" s="74" t="e">
        <f>'6. Kosten-opbrengsten'!F153</f>
        <v>#DIV/0!</v>
      </c>
    </row>
    <row r="12" spans="1:6" x14ac:dyDescent="0.25">
      <c r="A12" s="390" t="s">
        <v>6</v>
      </c>
      <c r="B12" s="395" t="e">
        <f>B5-(SUM(B7:B11))</f>
        <v>#DIV/0!</v>
      </c>
      <c r="C12" s="395" t="e">
        <f>C5-SUM(C7:C11)</f>
        <v>#DIV/0!</v>
      </c>
      <c r="D12" s="395" t="e">
        <f>D5-SUM(D7:D11)</f>
        <v>#DIV/0!</v>
      </c>
      <c r="E12" s="395" t="e">
        <f>E5-SUM(E7:E11)</f>
        <v>#DIV/0!</v>
      </c>
      <c r="F12" s="75" t="e">
        <f>F5-SUM(F7:F11)</f>
        <v>#DIV/0!</v>
      </c>
    </row>
    <row r="13" spans="1:6" x14ac:dyDescent="0.25">
      <c r="A13" s="390"/>
      <c r="B13" s="397"/>
      <c r="C13" s="395"/>
      <c r="D13" s="150"/>
      <c r="E13" s="150"/>
      <c r="F13" s="40"/>
    </row>
    <row r="14" spans="1:6" x14ac:dyDescent="0.25">
      <c r="A14" s="389" t="s">
        <v>18</v>
      </c>
      <c r="B14" s="393">
        <f>'6. Kosten-opbrengsten'!B163</f>
        <v>0</v>
      </c>
      <c r="C14" s="393">
        <f>'6. Kosten-opbrengsten'!C163</f>
        <v>0</v>
      </c>
      <c r="D14" s="393">
        <f>'6. Kosten-opbrengsten'!D163</f>
        <v>0</v>
      </c>
      <c r="E14" s="393">
        <f>'6. Kosten-opbrengsten'!E163</f>
        <v>0</v>
      </c>
      <c r="F14" s="73">
        <f>'6. Kosten-opbrengsten'!F163</f>
        <v>0</v>
      </c>
    </row>
    <row r="15" spans="1:6" x14ac:dyDescent="0.25">
      <c r="A15" s="389"/>
      <c r="B15" s="398"/>
      <c r="C15" s="394"/>
      <c r="D15" s="398"/>
      <c r="E15" s="398"/>
      <c r="F15" s="72"/>
    </row>
    <row r="16" spans="1:6" x14ac:dyDescent="0.25">
      <c r="A16" s="82" t="s">
        <v>7</v>
      </c>
      <c r="B16" s="395" t="e">
        <f>B12-B14</f>
        <v>#DIV/0!</v>
      </c>
      <c r="C16" s="395" t="e">
        <f>C12-C14</f>
        <v>#DIV/0!</v>
      </c>
      <c r="D16" s="395" t="e">
        <f>D12-D14</f>
        <v>#DIV/0!</v>
      </c>
      <c r="E16" s="395" t="e">
        <f>E12-E14</f>
        <v>#DIV/0!</v>
      </c>
      <c r="F16" s="75" t="e">
        <f>F12-F14</f>
        <v>#DIV/0!</v>
      </c>
    </row>
    <row r="17" spans="1:8" x14ac:dyDescent="0.25">
      <c r="A17" s="389"/>
      <c r="B17" s="150"/>
      <c r="C17" s="150"/>
      <c r="D17" s="150"/>
      <c r="E17" s="150"/>
      <c r="F17" s="40"/>
    </row>
    <row r="18" spans="1:8" x14ac:dyDescent="0.25">
      <c r="A18" s="389" t="s">
        <v>8</v>
      </c>
      <c r="B18" s="394">
        <f>'6. Kosten-opbrengsten'!B179</f>
        <v>0</v>
      </c>
      <c r="C18" s="394">
        <f>'6. Kosten-opbrengsten'!C179</f>
        <v>0</v>
      </c>
      <c r="D18" s="394">
        <f>'6. Kosten-opbrengsten'!D179</f>
        <v>0</v>
      </c>
      <c r="E18" s="394">
        <f>'6. Kosten-opbrengsten'!E179</f>
        <v>0</v>
      </c>
      <c r="F18" s="74">
        <f>'6. Kosten-opbrengsten'!F179</f>
        <v>0</v>
      </c>
    </row>
    <row r="19" spans="1:8" ht="15.75" thickBot="1" x14ac:dyDescent="0.3">
      <c r="A19" s="391" t="s">
        <v>19</v>
      </c>
      <c r="B19" s="399" t="e">
        <f>B16-B18</f>
        <v>#DIV/0!</v>
      </c>
      <c r="C19" s="399" t="e">
        <f>C16-C18</f>
        <v>#DIV/0!</v>
      </c>
      <c r="D19" s="399" t="e">
        <f>D16-D18</f>
        <v>#DIV/0!</v>
      </c>
      <c r="E19" s="399" t="e">
        <f>E16-E18</f>
        <v>#DIV/0!</v>
      </c>
      <c r="F19" s="130" t="e">
        <f>F16-F18</f>
        <v>#DIV/0!</v>
      </c>
    </row>
    <row r="20" spans="1:8" x14ac:dyDescent="0.25">
      <c r="A20" s="4"/>
      <c r="B20" s="4"/>
      <c r="C20" s="4"/>
    </row>
    <row r="21" spans="1:8" x14ac:dyDescent="0.25">
      <c r="A21" s="94"/>
      <c r="B21" s="97"/>
      <c r="C21" s="11"/>
      <c r="F21" s="4"/>
      <c r="G21" s="4"/>
      <c r="H21" s="4"/>
    </row>
    <row r="22" spans="1:8" x14ac:dyDescent="0.25">
      <c r="A22" s="94"/>
      <c r="B22" s="97"/>
      <c r="C22" s="11"/>
      <c r="F22" s="4"/>
      <c r="G22" s="4"/>
      <c r="H22" s="4"/>
    </row>
    <row r="23" spans="1:8" x14ac:dyDescent="0.25">
      <c r="A23" s="94"/>
      <c r="B23" s="97"/>
      <c r="C23" s="11"/>
      <c r="F23" s="4"/>
      <c r="G23" s="4"/>
      <c r="H23" s="4"/>
    </row>
    <row r="24" spans="1:8" x14ac:dyDescent="0.25">
      <c r="A24" s="94"/>
      <c r="B24" s="97"/>
      <c r="C24" s="11"/>
      <c r="F24" s="4"/>
      <c r="G24" s="4"/>
      <c r="H24" s="4"/>
    </row>
    <row r="25" spans="1:8" x14ac:dyDescent="0.25">
      <c r="A25" s="102"/>
      <c r="B25" s="11"/>
      <c r="C25" s="104"/>
      <c r="F25" s="4"/>
      <c r="G25" s="4"/>
      <c r="H25" s="4"/>
    </row>
    <row r="26" spans="1:8" x14ac:dyDescent="0.25">
      <c r="A26" s="102"/>
      <c r="B26" s="104"/>
      <c r="C26" s="11"/>
      <c r="D26" s="4"/>
      <c r="F26" s="4"/>
      <c r="G26" s="4"/>
      <c r="H26" s="4"/>
    </row>
    <row r="27" spans="1:8" x14ac:dyDescent="0.25">
      <c r="A27" s="105"/>
      <c r="B27" s="105"/>
      <c r="C27" s="106"/>
      <c r="D27" s="4"/>
      <c r="F27" s="4"/>
      <c r="G27" s="4"/>
      <c r="H27" s="4"/>
    </row>
    <row r="28" spans="1:8" x14ac:dyDescent="0.25">
      <c r="A28" s="94"/>
      <c r="B28" s="96"/>
      <c r="C28" s="96"/>
      <c r="F28" s="4"/>
      <c r="G28" s="4"/>
      <c r="H28" s="4"/>
    </row>
    <row r="29" spans="1:8" x14ac:dyDescent="0.25">
      <c r="A29" s="102"/>
      <c r="B29" s="94"/>
      <c r="C29" s="107"/>
      <c r="F29" s="4"/>
      <c r="G29" s="4"/>
      <c r="H29" s="4"/>
    </row>
    <row r="30" spans="1:8" x14ac:dyDescent="0.25">
      <c r="A30" s="94"/>
      <c r="B30" s="97"/>
      <c r="C30" s="107"/>
      <c r="F30" s="4"/>
      <c r="G30" s="4"/>
      <c r="H30" s="4"/>
    </row>
    <row r="31" spans="1:8" x14ac:dyDescent="0.25">
      <c r="A31" s="94"/>
      <c r="B31" s="97"/>
      <c r="C31" s="107"/>
    </row>
    <row r="32" spans="1:8" x14ac:dyDescent="0.25">
      <c r="A32" s="94"/>
      <c r="B32" s="97"/>
      <c r="C32" s="107"/>
    </row>
    <row r="33" spans="1:3" x14ac:dyDescent="0.25">
      <c r="A33" s="94"/>
      <c r="B33" s="97"/>
      <c r="C33" s="107"/>
    </row>
    <row r="34" spans="1:3" x14ac:dyDescent="0.25">
      <c r="A34" s="94"/>
      <c r="B34" s="97"/>
      <c r="C34" s="107"/>
    </row>
    <row r="35" spans="1:3" x14ac:dyDescent="0.25">
      <c r="A35" s="94"/>
      <c r="B35" s="97"/>
      <c r="C35" s="107"/>
    </row>
    <row r="36" spans="1:3" x14ac:dyDescent="0.25">
      <c r="A36" s="94"/>
      <c r="B36" s="97"/>
      <c r="C36" s="107"/>
    </row>
    <row r="37" spans="1:3" x14ac:dyDescent="0.25">
      <c r="A37" s="94"/>
      <c r="B37" s="97"/>
      <c r="C37" s="107"/>
    </row>
    <row r="38" spans="1:3" x14ac:dyDescent="0.25">
      <c r="A38" s="94"/>
      <c r="B38" s="97"/>
      <c r="C38" s="107"/>
    </row>
    <row r="39" spans="1:3" x14ac:dyDescent="0.25">
      <c r="A39" s="94"/>
      <c r="B39" s="97"/>
      <c r="C39" s="107"/>
    </row>
    <row r="40" spans="1:3" x14ac:dyDescent="0.25">
      <c r="A40" s="94"/>
      <c r="B40" s="97"/>
      <c r="C40" s="107"/>
    </row>
    <row r="41" spans="1:3" x14ac:dyDescent="0.25">
      <c r="A41" s="94"/>
      <c r="B41" s="97"/>
      <c r="C41" s="107"/>
    </row>
    <row r="42" spans="1:3" x14ac:dyDescent="0.25">
      <c r="A42" s="102"/>
      <c r="B42" s="94"/>
      <c r="C42" s="108"/>
    </row>
    <row r="43" spans="1:3" x14ac:dyDescent="0.25">
      <c r="A43" s="94"/>
      <c r="B43" s="98"/>
      <c r="C43" s="107"/>
    </row>
    <row r="44" spans="1:3" x14ac:dyDescent="0.25">
      <c r="A44" s="102"/>
      <c r="B44" s="94"/>
      <c r="C44" s="107"/>
    </row>
    <row r="45" spans="1:3" x14ac:dyDescent="0.25">
      <c r="A45" s="11"/>
      <c r="B45" s="99"/>
      <c r="C45" s="107"/>
    </row>
    <row r="46" spans="1:3" x14ac:dyDescent="0.25">
      <c r="A46" s="11"/>
      <c r="B46" s="99"/>
      <c r="C46" s="107"/>
    </row>
    <row r="47" spans="1:3" x14ac:dyDescent="0.25">
      <c r="A47" s="11"/>
      <c r="B47" s="99"/>
      <c r="C47" s="107"/>
    </row>
    <row r="48" spans="1:3" x14ac:dyDescent="0.25">
      <c r="A48" s="11"/>
      <c r="B48" s="99"/>
      <c r="C48" s="107"/>
    </row>
    <row r="49" spans="1:3" x14ac:dyDescent="0.25">
      <c r="A49" s="11"/>
      <c r="B49" s="99"/>
      <c r="C49" s="107"/>
    </row>
    <row r="50" spans="1:3" x14ac:dyDescent="0.25">
      <c r="A50" s="11"/>
      <c r="B50" s="99"/>
      <c r="C50" s="107"/>
    </row>
    <row r="51" spans="1:3" x14ac:dyDescent="0.25">
      <c r="A51" s="11"/>
      <c r="B51" s="99"/>
      <c r="C51" s="107"/>
    </row>
    <row r="52" spans="1:3" x14ac:dyDescent="0.25">
      <c r="A52" s="11"/>
      <c r="B52" s="99"/>
      <c r="C52" s="107"/>
    </row>
    <row r="53" spans="1:3" x14ac:dyDescent="0.25">
      <c r="A53" s="11"/>
      <c r="B53" s="99"/>
      <c r="C53" s="107"/>
    </row>
    <row r="54" spans="1:3" x14ac:dyDescent="0.25">
      <c r="A54" s="11"/>
      <c r="B54" s="99"/>
      <c r="C54" s="107"/>
    </row>
    <row r="55" spans="1:3" x14ac:dyDescent="0.25">
      <c r="A55" s="11"/>
      <c r="B55" s="99"/>
      <c r="C55" s="107"/>
    </row>
    <row r="56" spans="1:3" x14ac:dyDescent="0.25">
      <c r="A56" s="11"/>
      <c r="B56" s="99"/>
      <c r="C56" s="107"/>
    </row>
    <row r="57" spans="1:3" x14ac:dyDescent="0.25">
      <c r="A57" s="11"/>
      <c r="B57" s="99"/>
      <c r="C57" s="107"/>
    </row>
    <row r="58" spans="1:3" x14ac:dyDescent="0.25">
      <c r="A58" s="11"/>
      <c r="B58" s="99"/>
      <c r="C58" s="107"/>
    </row>
    <row r="59" spans="1:3" x14ac:dyDescent="0.25">
      <c r="A59" s="11"/>
      <c r="B59" s="99"/>
      <c r="C59" s="107"/>
    </row>
    <row r="60" spans="1:3" x14ac:dyDescent="0.25">
      <c r="A60" s="11"/>
      <c r="B60" s="99"/>
      <c r="C60" s="107"/>
    </row>
    <row r="61" spans="1:3" x14ac:dyDescent="0.25">
      <c r="A61" s="11"/>
      <c r="B61" s="99"/>
      <c r="C61" s="107"/>
    </row>
    <row r="62" spans="1:3" x14ac:dyDescent="0.25">
      <c r="A62" s="11"/>
      <c r="B62" s="99"/>
      <c r="C62" s="107"/>
    </row>
    <row r="63" spans="1:3" x14ac:dyDescent="0.25">
      <c r="A63" s="11"/>
      <c r="B63" s="99"/>
      <c r="C63" s="107"/>
    </row>
    <row r="64" spans="1:3" x14ac:dyDescent="0.25">
      <c r="A64" s="102"/>
      <c r="B64" s="94"/>
      <c r="C64" s="104"/>
    </row>
    <row r="65" spans="1:4" x14ac:dyDescent="0.25">
      <c r="A65" s="102"/>
      <c r="B65" s="94"/>
      <c r="C65" s="104"/>
    </row>
    <row r="66" spans="1:4" x14ac:dyDescent="0.25">
      <c r="A66" s="102"/>
      <c r="B66" s="11"/>
      <c r="C66" s="12"/>
    </row>
    <row r="67" spans="1:4" x14ac:dyDescent="0.25">
      <c r="A67" s="94"/>
      <c r="B67" s="100"/>
      <c r="C67" s="12"/>
    </row>
    <row r="68" spans="1:4" x14ac:dyDescent="0.25">
      <c r="A68" s="94"/>
      <c r="B68" s="100"/>
      <c r="C68" s="12"/>
    </row>
    <row r="69" spans="1:4" x14ac:dyDescent="0.25">
      <c r="A69" s="94"/>
      <c r="B69" s="100"/>
      <c r="C69" s="12"/>
    </row>
    <row r="70" spans="1:4" x14ac:dyDescent="0.25">
      <c r="A70" s="94"/>
      <c r="B70" s="100"/>
      <c r="C70" s="12"/>
    </row>
    <row r="71" spans="1:4" x14ac:dyDescent="0.25">
      <c r="A71" s="94"/>
      <c r="B71" s="100"/>
      <c r="C71" s="12"/>
    </row>
    <row r="72" spans="1:4" x14ac:dyDescent="0.25">
      <c r="A72" s="94"/>
      <c r="B72" s="100"/>
      <c r="C72" s="12"/>
    </row>
    <row r="73" spans="1:4" x14ac:dyDescent="0.25">
      <c r="A73" s="94"/>
      <c r="B73" s="100"/>
      <c r="C73" s="12"/>
    </row>
    <row r="74" spans="1:4" x14ac:dyDescent="0.25">
      <c r="A74" s="94"/>
      <c r="B74" s="100"/>
      <c r="C74" s="12"/>
    </row>
    <row r="75" spans="1:4" x14ac:dyDescent="0.25">
      <c r="A75" s="102"/>
      <c r="B75" s="102"/>
      <c r="C75" s="13"/>
    </row>
    <row r="76" spans="1:4" x14ac:dyDescent="0.25">
      <c r="A76" s="94"/>
      <c r="B76" s="96"/>
      <c r="C76" s="107"/>
    </row>
    <row r="77" spans="1:4" x14ac:dyDescent="0.25">
      <c r="A77" s="102"/>
      <c r="B77" s="94"/>
      <c r="C77" s="103"/>
    </row>
    <row r="78" spans="1:4" x14ac:dyDescent="0.25">
      <c r="A78" s="94"/>
      <c r="B78" s="97"/>
      <c r="C78" s="103"/>
    </row>
    <row r="79" spans="1:4" x14ac:dyDescent="0.25">
      <c r="A79" s="94"/>
      <c r="B79" s="97"/>
      <c r="C79" s="103"/>
    </row>
    <row r="80" spans="1:4" x14ac:dyDescent="0.25">
      <c r="A80" s="94"/>
      <c r="B80" s="97"/>
      <c r="C80" s="103"/>
      <c r="D80" s="4"/>
    </row>
    <row r="81" spans="1:4" x14ac:dyDescent="0.25">
      <c r="A81" s="94"/>
      <c r="B81" s="97"/>
      <c r="C81" s="103"/>
      <c r="D81" s="4"/>
    </row>
    <row r="82" spans="1:4" x14ac:dyDescent="0.25">
      <c r="A82" s="94"/>
      <c r="B82" s="97"/>
      <c r="C82" s="103"/>
    </row>
    <row r="83" spans="1:4" x14ac:dyDescent="0.25">
      <c r="A83" s="94"/>
      <c r="B83" s="97"/>
      <c r="C83" s="103"/>
    </row>
    <row r="84" spans="1:4" x14ac:dyDescent="0.25">
      <c r="A84" s="94"/>
      <c r="B84" s="97"/>
      <c r="C84" s="103"/>
    </row>
    <row r="85" spans="1:4" x14ac:dyDescent="0.25">
      <c r="A85" s="94"/>
      <c r="B85" s="97"/>
      <c r="C85" s="103"/>
    </row>
    <row r="86" spans="1:4" x14ac:dyDescent="0.25">
      <c r="A86" s="94"/>
      <c r="B86" s="97"/>
      <c r="C86" s="103"/>
    </row>
    <row r="87" spans="1:4" x14ac:dyDescent="0.25">
      <c r="A87" s="94"/>
      <c r="B87" s="97"/>
      <c r="C87" s="103"/>
    </row>
    <row r="88" spans="1:4" x14ac:dyDescent="0.25">
      <c r="A88" s="94"/>
      <c r="B88" s="97"/>
      <c r="C88" s="103"/>
    </row>
    <row r="89" spans="1:4" x14ac:dyDescent="0.25">
      <c r="A89" s="102"/>
      <c r="B89" s="94"/>
      <c r="C89" s="101"/>
    </row>
    <row r="90" spans="1:4" x14ac:dyDescent="0.25">
      <c r="A90" s="94"/>
      <c r="B90" s="98"/>
      <c r="C90" s="11"/>
    </row>
    <row r="91" spans="1:4" x14ac:dyDescent="0.25">
      <c r="A91" s="105"/>
      <c r="B91" s="105"/>
      <c r="C91" s="109"/>
    </row>
    <row r="92" spans="1:4" x14ac:dyDescent="0.25">
      <c r="A92" s="94"/>
      <c r="B92" s="94"/>
      <c r="C92" s="110"/>
    </row>
    <row r="93" spans="1:4" x14ac:dyDescent="0.25">
      <c r="A93" s="102"/>
      <c r="B93" s="94"/>
      <c r="C93" s="11"/>
    </row>
    <row r="94" spans="1:4" x14ac:dyDescent="0.25">
      <c r="A94" s="94"/>
      <c r="B94" s="98"/>
      <c r="C94" s="103"/>
    </row>
    <row r="95" spans="1:4" x14ac:dyDescent="0.25">
      <c r="A95" s="11"/>
      <c r="B95" s="98"/>
      <c r="C95" s="103"/>
    </row>
    <row r="96" spans="1:4" x14ac:dyDescent="0.25">
      <c r="A96" s="11"/>
      <c r="B96" s="98"/>
      <c r="C96" s="103"/>
      <c r="D96" s="4"/>
    </row>
    <row r="97" spans="1:4" x14ac:dyDescent="0.25">
      <c r="A97" s="11"/>
      <c r="B97" s="98"/>
      <c r="C97" s="103"/>
      <c r="D97" s="4"/>
    </row>
    <row r="98" spans="1:4" x14ac:dyDescent="0.25">
      <c r="A98" s="11"/>
      <c r="B98" s="98"/>
      <c r="C98" s="103"/>
    </row>
    <row r="99" spans="1:4" x14ac:dyDescent="0.25">
      <c r="A99" s="11"/>
      <c r="B99" s="98"/>
      <c r="C99" s="103"/>
    </row>
    <row r="100" spans="1:4" x14ac:dyDescent="0.25">
      <c r="A100" s="11"/>
      <c r="B100" s="98"/>
      <c r="C100" s="103"/>
    </row>
    <row r="101" spans="1:4" x14ac:dyDescent="0.25">
      <c r="A101" s="11"/>
      <c r="B101" s="98"/>
      <c r="C101" s="103"/>
    </row>
    <row r="102" spans="1:4" x14ac:dyDescent="0.25">
      <c r="A102" s="11"/>
      <c r="B102" s="98"/>
      <c r="C102" s="103"/>
    </row>
    <row r="103" spans="1:4" x14ac:dyDescent="0.25">
      <c r="A103" s="11"/>
      <c r="B103" s="98"/>
      <c r="C103" s="103"/>
    </row>
    <row r="104" spans="1:4" x14ac:dyDescent="0.25">
      <c r="A104" s="11"/>
      <c r="B104" s="98"/>
      <c r="C104" s="103"/>
    </row>
    <row r="105" spans="1:4" x14ac:dyDescent="0.25">
      <c r="A105" s="102"/>
      <c r="B105" s="94"/>
      <c r="C105" s="101"/>
    </row>
    <row r="106" spans="1:4" x14ac:dyDescent="0.25">
      <c r="A106" s="94"/>
      <c r="B106" s="94"/>
      <c r="C106" s="11"/>
      <c r="D106" s="4"/>
    </row>
    <row r="107" spans="1:4" x14ac:dyDescent="0.25">
      <c r="A107" s="105"/>
      <c r="B107" s="105"/>
      <c r="C107" s="109"/>
      <c r="D107" s="4"/>
    </row>
    <row r="108" spans="1:4" x14ac:dyDescent="0.25">
      <c r="A108" s="94"/>
      <c r="B108" s="94"/>
      <c r="C108" s="110"/>
    </row>
    <row r="109" spans="1:4" x14ac:dyDescent="0.25">
      <c r="A109" s="102"/>
      <c r="B109" s="94"/>
      <c r="C109" s="11"/>
    </row>
    <row r="110" spans="1:4" x14ac:dyDescent="0.25">
      <c r="A110" s="94"/>
      <c r="B110" s="98"/>
      <c r="C110" s="103"/>
    </row>
    <row r="111" spans="1:4" x14ac:dyDescent="0.25">
      <c r="A111" s="94"/>
      <c r="B111" s="98"/>
      <c r="C111" s="103"/>
    </row>
    <row r="112" spans="1:4" x14ac:dyDescent="0.25">
      <c r="A112" s="94"/>
      <c r="B112" s="98"/>
      <c r="C112" s="103"/>
    </row>
    <row r="113" spans="1:5" x14ac:dyDescent="0.25">
      <c r="A113" s="94"/>
      <c r="B113" s="98"/>
      <c r="C113" s="103"/>
    </row>
    <row r="114" spans="1:5" x14ac:dyDescent="0.25">
      <c r="A114" s="94"/>
      <c r="B114" s="98"/>
      <c r="C114" s="111"/>
    </row>
    <row r="115" spans="1:5" x14ac:dyDescent="0.25">
      <c r="A115" s="102"/>
      <c r="B115" s="101"/>
      <c r="C115" s="110"/>
      <c r="E115" s="79"/>
    </row>
    <row r="116" spans="1:5" x14ac:dyDescent="0.25">
      <c r="A116" s="94"/>
      <c r="B116" s="94"/>
      <c r="C116" s="110"/>
    </row>
    <row r="117" spans="1:5" x14ac:dyDescent="0.25">
      <c r="A117" s="105"/>
      <c r="B117" s="105"/>
      <c r="C117" s="109"/>
      <c r="E117" s="79"/>
    </row>
    <row r="118" spans="1:5" x14ac:dyDescent="0.25">
      <c r="A118" s="16"/>
    </row>
  </sheetData>
  <sheetProtection password="CB27" sheet="1" objects="1" scenarios="1" formatCells="0"/>
  <phoneticPr fontId="29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tabColor rgb="FF00B050"/>
  </sheetPr>
  <dimension ref="A1:K28"/>
  <sheetViews>
    <sheetView showGridLines="0" zoomScale="80" zoomScaleNormal="80" workbookViewId="0">
      <selection activeCell="M10" sqref="M10"/>
    </sheetView>
  </sheetViews>
  <sheetFormatPr defaultRowHeight="15" x14ac:dyDescent="0.25"/>
  <cols>
    <col min="1" max="1" width="24.140625" customWidth="1"/>
    <col min="2" max="2" width="7.7109375" customWidth="1"/>
    <col min="3" max="3" width="13.5703125" bestFit="1" customWidth="1"/>
    <col min="4" max="4" width="12.42578125" customWidth="1"/>
    <col min="5" max="5" width="14.42578125" bestFit="1" customWidth="1"/>
    <col min="6" max="6" width="35" customWidth="1"/>
    <col min="7" max="7" width="7.42578125" customWidth="1"/>
    <col min="8" max="8" width="13.5703125" bestFit="1" customWidth="1"/>
    <col min="9" max="10" width="14.42578125" bestFit="1" customWidth="1"/>
  </cols>
  <sheetData>
    <row r="1" spans="1:10" ht="24" thickBot="1" x14ac:dyDescent="0.4">
      <c r="A1" s="536" t="s">
        <v>259</v>
      </c>
      <c r="B1" s="537"/>
      <c r="C1" s="537"/>
      <c r="D1" s="537"/>
      <c r="E1" s="537" t="s">
        <v>258</v>
      </c>
      <c r="F1" s="538">
        <f>'Algemene gegevens'!B10</f>
        <v>2013</v>
      </c>
      <c r="G1" s="537"/>
      <c r="H1" s="537"/>
      <c r="I1" s="537"/>
      <c r="J1" s="127"/>
    </row>
    <row r="2" spans="1:10" x14ac:dyDescent="0.25">
      <c r="A2" s="131"/>
      <c r="B2" s="136"/>
      <c r="C2" s="133" t="s">
        <v>94</v>
      </c>
      <c r="D2" s="147" t="s">
        <v>95</v>
      </c>
      <c r="E2" s="132" t="s">
        <v>96</v>
      </c>
      <c r="F2" s="151"/>
      <c r="G2" s="133"/>
      <c r="H2" s="133" t="s">
        <v>94</v>
      </c>
      <c r="I2" s="147" t="s">
        <v>95</v>
      </c>
      <c r="J2" s="135" t="s">
        <v>96</v>
      </c>
    </row>
    <row r="3" spans="1:10" x14ac:dyDescent="0.25">
      <c r="A3" s="70" t="s">
        <v>31</v>
      </c>
      <c r="B3" s="15"/>
      <c r="C3" s="1">
        <f>'1. Activa en passiva '!J5</f>
        <v>0</v>
      </c>
      <c r="D3" s="148"/>
      <c r="E3" s="10">
        <f>D3-C3</f>
        <v>0</v>
      </c>
      <c r="F3" s="71" t="s">
        <v>247</v>
      </c>
      <c r="G3" s="15"/>
      <c r="H3" s="1">
        <f>'1. Activa en passiva '!N5</f>
        <v>0</v>
      </c>
      <c r="I3" s="148"/>
      <c r="J3" s="118">
        <f>I3-H3</f>
        <v>0</v>
      </c>
    </row>
    <row r="4" spans="1:10" x14ac:dyDescent="0.25">
      <c r="A4" s="70" t="s">
        <v>22</v>
      </c>
      <c r="B4" s="15"/>
      <c r="C4" s="1">
        <f>'1. Activa en passiva '!J6</f>
        <v>0</v>
      </c>
      <c r="D4" s="148"/>
      <c r="E4" s="10">
        <f t="shared" ref="E4:E9" si="0">D4-C4</f>
        <v>0</v>
      </c>
      <c r="F4" s="71" t="s">
        <v>21</v>
      </c>
      <c r="G4" s="15"/>
      <c r="H4" s="1">
        <f>'1. Activa en passiva '!N6</f>
        <v>0</v>
      </c>
      <c r="I4" s="148"/>
      <c r="J4" s="118">
        <f>I4-H4</f>
        <v>0</v>
      </c>
    </row>
    <row r="5" spans="1:10" ht="15.75" thickBot="1" x14ac:dyDescent="0.3">
      <c r="A5" s="71" t="str">
        <f>'1. Activa en passiva '!G12</f>
        <v>Overige vaste activa</v>
      </c>
      <c r="B5" s="15"/>
      <c r="C5" s="518">
        <f>'1. Activa en passiva '!J12</f>
        <v>0</v>
      </c>
      <c r="D5" s="148"/>
      <c r="E5" s="10">
        <f t="shared" si="0"/>
        <v>0</v>
      </c>
      <c r="F5" s="71"/>
      <c r="G5" s="15"/>
      <c r="H5" s="1"/>
      <c r="I5" s="148"/>
      <c r="J5" s="40"/>
    </row>
    <row r="6" spans="1:10" ht="15.75" thickBot="1" x14ac:dyDescent="0.3">
      <c r="A6" s="71"/>
      <c r="B6" s="15"/>
      <c r="C6" s="1"/>
      <c r="D6" s="148"/>
      <c r="E6" s="10">
        <f t="shared" si="0"/>
        <v>0</v>
      </c>
      <c r="F6" s="139" t="s">
        <v>28</v>
      </c>
      <c r="G6" s="36"/>
      <c r="H6" s="140">
        <f>SUM(H3:H4)</f>
        <v>0</v>
      </c>
      <c r="I6" s="149">
        <f>SUM(I3:I4)</f>
        <v>0</v>
      </c>
      <c r="J6" s="144">
        <f>SUM(J3:J4)</f>
        <v>0</v>
      </c>
    </row>
    <row r="7" spans="1:10" x14ac:dyDescent="0.25">
      <c r="A7" s="71"/>
      <c r="B7" s="15"/>
      <c r="C7" s="1"/>
      <c r="D7" s="148"/>
      <c r="E7" s="10">
        <f t="shared" si="0"/>
        <v>0</v>
      </c>
      <c r="F7" s="71"/>
      <c r="G7" s="15"/>
      <c r="H7" s="1"/>
      <c r="I7" s="148"/>
      <c r="J7" s="40"/>
    </row>
    <row r="8" spans="1:10" x14ac:dyDescent="0.25">
      <c r="A8" s="71"/>
      <c r="B8" s="15"/>
      <c r="C8" s="1"/>
      <c r="D8" s="148"/>
      <c r="E8" s="10">
        <f t="shared" si="0"/>
        <v>0</v>
      </c>
      <c r="F8" s="71" t="s">
        <v>248</v>
      </c>
      <c r="G8" s="15"/>
      <c r="H8" s="1">
        <f>'1. Activa en passiva '!N7</f>
        <v>0</v>
      </c>
      <c r="I8" s="148"/>
      <c r="J8" s="118">
        <f>I8-H8</f>
        <v>0</v>
      </c>
    </row>
    <row r="9" spans="1:10" ht="15.75" thickBot="1" x14ac:dyDescent="0.3">
      <c r="A9" s="71"/>
      <c r="B9" s="15"/>
      <c r="C9" s="1"/>
      <c r="D9" s="148"/>
      <c r="E9" s="10">
        <f t="shared" si="0"/>
        <v>0</v>
      </c>
      <c r="F9" s="71"/>
      <c r="G9" s="15"/>
      <c r="H9" s="1"/>
      <c r="I9" s="148"/>
      <c r="J9" s="118">
        <f>I9-H9</f>
        <v>0</v>
      </c>
    </row>
    <row r="10" spans="1:10" ht="15.75" thickBot="1" x14ac:dyDescent="0.3">
      <c r="A10" s="139" t="s">
        <v>26</v>
      </c>
      <c r="B10" s="36"/>
      <c r="C10" s="140">
        <f>SUM(C3:C9)</f>
        <v>0</v>
      </c>
      <c r="D10" s="149">
        <f>SUM(D3:D9)</f>
        <v>0</v>
      </c>
      <c r="E10" s="146">
        <f>SUM(E3:E9)</f>
        <v>0</v>
      </c>
      <c r="F10" s="37"/>
      <c r="G10" s="15"/>
      <c r="H10" s="1"/>
      <c r="I10" s="148"/>
      <c r="J10" s="40"/>
    </row>
    <row r="11" spans="1:10" ht="15.75" thickBot="1" x14ac:dyDescent="0.3">
      <c r="A11" s="37"/>
      <c r="B11" s="15"/>
      <c r="C11" s="1"/>
      <c r="D11" s="150"/>
      <c r="E11" s="4"/>
      <c r="F11" s="145" t="s">
        <v>29</v>
      </c>
      <c r="G11" s="36"/>
      <c r="H11" s="140">
        <f>SUM(H8:H9)</f>
        <v>0</v>
      </c>
      <c r="I11" s="149">
        <f>SUM(I8:I9)</f>
        <v>0</v>
      </c>
      <c r="J11" s="144">
        <f>SUM(J8:J9)</f>
        <v>0</v>
      </c>
    </row>
    <row r="12" spans="1:10" x14ac:dyDescent="0.25">
      <c r="A12" s="71"/>
      <c r="B12" s="15"/>
      <c r="C12" s="1"/>
      <c r="D12" s="148"/>
      <c r="E12" s="10"/>
      <c r="F12" s="37"/>
      <c r="G12" s="15"/>
      <c r="H12" s="15"/>
      <c r="I12" s="150"/>
      <c r="J12" s="40"/>
    </row>
    <row r="13" spans="1:10" x14ac:dyDescent="0.25">
      <c r="A13" s="71" t="s">
        <v>41</v>
      </c>
      <c r="B13" s="15"/>
      <c r="C13" s="1">
        <f>'1. Activa en passiva '!J7</f>
        <v>0</v>
      </c>
      <c r="D13" s="148"/>
      <c r="E13" s="10">
        <f>D13-C13</f>
        <v>0</v>
      </c>
      <c r="F13" s="71" t="s">
        <v>23</v>
      </c>
      <c r="G13" s="15"/>
      <c r="H13" s="1">
        <f>'1. Activa en passiva '!N9</f>
        <v>0</v>
      </c>
      <c r="I13" s="148"/>
      <c r="J13" s="118">
        <f>I13-H13</f>
        <v>0</v>
      </c>
    </row>
    <row r="14" spans="1:10" x14ac:dyDescent="0.25">
      <c r="A14" s="71" t="s">
        <v>24</v>
      </c>
      <c r="B14" s="15"/>
      <c r="C14" s="134">
        <f>'1. Activa en passiva '!J8</f>
        <v>0</v>
      </c>
      <c r="D14" s="148"/>
      <c r="E14" s="10">
        <f>D14-C14</f>
        <v>0</v>
      </c>
      <c r="F14" s="37" t="str">
        <f>'1. Activa en passiva '!K10</f>
        <v>Overig vreemd vermogen kort</v>
      </c>
      <c r="G14" s="15"/>
      <c r="H14" s="15">
        <f>'1. Activa en passiva '!N10</f>
        <v>0</v>
      </c>
      <c r="I14" s="148"/>
      <c r="J14" s="118">
        <f>I14-H14</f>
        <v>0</v>
      </c>
    </row>
    <row r="15" spans="1:10" x14ac:dyDescent="0.25">
      <c r="A15" s="37" t="str">
        <f>'1. Activa en passiva '!G13</f>
        <v>Overige vlottende activa</v>
      </c>
      <c r="B15" s="15"/>
      <c r="C15" s="1">
        <f>'1. Activa en passiva '!J13</f>
        <v>0</v>
      </c>
      <c r="D15" s="148"/>
      <c r="E15" s="10">
        <f>D15-C15</f>
        <v>0</v>
      </c>
      <c r="F15" s="37"/>
      <c r="G15" s="15"/>
      <c r="H15" s="15"/>
      <c r="I15" s="148"/>
      <c r="J15" s="118">
        <f>I15-H15</f>
        <v>0</v>
      </c>
    </row>
    <row r="16" spans="1:10" x14ac:dyDescent="0.25">
      <c r="A16" s="37"/>
      <c r="B16" s="15"/>
      <c r="C16" s="1"/>
      <c r="D16" s="148"/>
      <c r="E16" s="10">
        <f>D16-C16</f>
        <v>0</v>
      </c>
      <c r="F16" s="71"/>
      <c r="G16" s="15"/>
      <c r="H16" s="1"/>
      <c r="I16" s="148"/>
      <c r="J16" s="118">
        <f>I16-H16</f>
        <v>0</v>
      </c>
    </row>
    <row r="17" spans="1:11" ht="15.75" thickBot="1" x14ac:dyDescent="0.3">
      <c r="A17" s="71"/>
      <c r="B17" s="15"/>
      <c r="C17" s="134"/>
      <c r="D17" s="148"/>
      <c r="E17" s="10">
        <f>D17-C17</f>
        <v>0</v>
      </c>
      <c r="F17" s="71"/>
      <c r="G17" s="15"/>
      <c r="H17" s="1"/>
      <c r="I17" s="148"/>
      <c r="J17" s="118">
        <f>I17-H17</f>
        <v>0</v>
      </c>
    </row>
    <row r="18" spans="1:11" ht="15.75" thickBot="1" x14ac:dyDescent="0.3">
      <c r="A18" s="139" t="s">
        <v>27</v>
      </c>
      <c r="B18" s="36"/>
      <c r="C18" s="140">
        <f>SUM(C13:C17)</f>
        <v>0</v>
      </c>
      <c r="D18" s="149">
        <f>SUM(D13:D17)</f>
        <v>0</v>
      </c>
      <c r="E18" s="138">
        <f>SUM(E13:E17)</f>
        <v>0</v>
      </c>
      <c r="F18" s="4"/>
      <c r="G18" s="15"/>
      <c r="H18" s="150"/>
      <c r="I18" s="150"/>
      <c r="J18" s="40"/>
      <c r="K18" s="37"/>
    </row>
    <row r="19" spans="1:11" x14ac:dyDescent="0.25">
      <c r="A19" s="37"/>
      <c r="B19" s="15"/>
      <c r="C19" s="15"/>
      <c r="D19" s="150"/>
      <c r="E19" s="4"/>
      <c r="F19" s="37"/>
      <c r="G19" s="15"/>
      <c r="H19" s="150"/>
      <c r="I19" s="150"/>
      <c r="J19" s="40"/>
    </row>
    <row r="20" spans="1:11" x14ac:dyDescent="0.25">
      <c r="A20" s="70" t="s">
        <v>34</v>
      </c>
      <c r="B20" s="137"/>
      <c r="C20" s="134">
        <f>'1. Activa en passiva '!J9</f>
        <v>0</v>
      </c>
      <c r="D20" s="148"/>
      <c r="E20" s="10">
        <f>D20-C20</f>
        <v>0</v>
      </c>
      <c r="F20" s="71"/>
      <c r="G20" s="15"/>
      <c r="H20" s="148"/>
      <c r="I20" s="148"/>
      <c r="J20" s="40"/>
    </row>
    <row r="21" spans="1:11" x14ac:dyDescent="0.25">
      <c r="A21" s="71" t="s">
        <v>32</v>
      </c>
      <c r="B21" s="15"/>
      <c r="C21" s="1">
        <f>'1. Activa en passiva '!J10</f>
        <v>0</v>
      </c>
      <c r="D21" s="150"/>
      <c r="E21" s="10">
        <f>D21-C21</f>
        <v>0</v>
      </c>
      <c r="F21" s="71"/>
      <c r="G21" s="15"/>
      <c r="H21" s="148"/>
      <c r="I21" s="148"/>
      <c r="J21" s="40"/>
    </row>
    <row r="22" spans="1:11" ht="15.75" thickBot="1" x14ac:dyDescent="0.3">
      <c r="A22" s="71" t="str">
        <f>'1. Activa en passiva '!G14</f>
        <v>Overige liquide middelen</v>
      </c>
      <c r="B22" s="15"/>
      <c r="C22" s="518">
        <f>'1. Activa en passiva '!J14</f>
        <v>0</v>
      </c>
      <c r="D22" s="148"/>
      <c r="E22" s="10"/>
      <c r="F22" s="71"/>
      <c r="G22" s="80"/>
      <c r="H22" s="154"/>
      <c r="I22" s="154"/>
      <c r="J22" s="40"/>
    </row>
    <row r="23" spans="1:11" ht="15.75" thickBot="1" x14ac:dyDescent="0.3">
      <c r="A23" s="141" t="s">
        <v>33</v>
      </c>
      <c r="B23" s="142"/>
      <c r="C23" s="140">
        <f>SUM(C20:C21)</f>
        <v>0</v>
      </c>
      <c r="D23" s="149">
        <f>SUM(D20:D21)</f>
        <v>0</v>
      </c>
      <c r="E23" s="146">
        <f>SUM(E20:E21)</f>
        <v>0</v>
      </c>
      <c r="F23" s="139" t="s">
        <v>30</v>
      </c>
      <c r="G23" s="36"/>
      <c r="H23" s="140">
        <f>SUM(H13:H16)</f>
        <v>0</v>
      </c>
      <c r="I23" s="149">
        <f>SUM(I13:I16)</f>
        <v>0</v>
      </c>
      <c r="J23" s="144">
        <f>SUM(J13:J16)</f>
        <v>0</v>
      </c>
    </row>
    <row r="24" spans="1:11" ht="15.75" thickBot="1" x14ac:dyDescent="0.3">
      <c r="A24" s="71"/>
      <c r="B24" s="152"/>
      <c r="C24" s="10"/>
      <c r="D24" s="153"/>
      <c r="E24" s="35"/>
      <c r="F24" s="71"/>
      <c r="G24" s="38"/>
      <c r="H24" s="85"/>
      <c r="I24" s="85"/>
      <c r="J24" s="40"/>
    </row>
    <row r="25" spans="1:11" ht="15.75" thickBot="1" x14ac:dyDescent="0.3">
      <c r="A25" s="143" t="s">
        <v>25</v>
      </c>
      <c r="B25" s="36"/>
      <c r="C25" s="140">
        <f>C10+C18+C23</f>
        <v>0</v>
      </c>
      <c r="D25" s="140">
        <f t="shared" ref="D25:E25" si="1">D10+D18+D23</f>
        <v>0</v>
      </c>
      <c r="E25" s="140">
        <f t="shared" si="1"/>
        <v>0</v>
      </c>
      <c r="F25" s="143" t="s">
        <v>25</v>
      </c>
      <c r="G25" s="36"/>
      <c r="H25" s="140">
        <f>H6+H11+H23</f>
        <v>0</v>
      </c>
      <c r="I25" s="149">
        <f>I23+I11+I6</f>
        <v>0</v>
      </c>
      <c r="J25" s="144">
        <f>J6+J11+J23</f>
        <v>0</v>
      </c>
    </row>
    <row r="28" spans="1:11" x14ac:dyDescent="0.25">
      <c r="H28" s="79"/>
    </row>
  </sheetData>
  <sheetProtection password="CB27" sheet="1" objects="1" scenarios="1" formatCells="0"/>
  <phoneticPr fontId="2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Algemene gegevens</vt:lpstr>
      <vt:lpstr>1. Activa en passiva </vt:lpstr>
      <vt:lpstr>2. Opbrengsten</vt:lpstr>
      <vt:lpstr>3. Kosten</vt:lpstr>
      <vt:lpstr>4. Bezettingsgraad</vt:lpstr>
      <vt:lpstr>5. Groei</vt:lpstr>
      <vt:lpstr>6. Kosten-opbrengsten</vt:lpstr>
      <vt:lpstr>7. Resultatenrekening</vt:lpstr>
      <vt:lpstr>8. Balans</vt:lpstr>
      <vt:lpstr>9. Afschrijvingsstaat</vt:lpstr>
      <vt:lpstr>10. Kasstroomoverzicht</vt:lpstr>
      <vt:lpstr>11. Activity based costing</vt:lpstr>
      <vt:lpstr>12. Zekerhedenoverzicht</vt:lpstr>
      <vt:lpstr>13. Invoer form.beoordeling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Medewerker</cp:lastModifiedBy>
  <cp:lastPrinted>2012-04-16T12:35:32Z</cp:lastPrinted>
  <dcterms:created xsi:type="dcterms:W3CDTF">2012-01-17T12:22:13Z</dcterms:created>
  <dcterms:modified xsi:type="dcterms:W3CDTF">2012-10-04T13:47:33Z</dcterms:modified>
</cp:coreProperties>
</file>